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24226"/>
  <mc:AlternateContent xmlns:mc="http://schemas.openxmlformats.org/markup-compatibility/2006">
    <mc:Choice Requires="x15">
      <x15ac:absPath xmlns:x15ac="http://schemas.microsoft.com/office/spreadsheetml/2010/11/ac" url="https://bibliotecasmedellin-my.sharepoint.com/personal/calidad_planeacion_bpp_gov_co/Documents/MAPA DE RIESGOS 2023/"/>
    </mc:Choice>
  </mc:AlternateContent>
  <xr:revisionPtr revIDLastSave="0" documentId="14_{43D7B2A5-66A0-4F3C-B75F-E6221A27CD1A}" xr6:coauthVersionLast="47" xr6:coauthVersionMax="47" xr10:uidLastSave="{00000000-0000-0000-0000-000000000000}"/>
  <bookViews>
    <workbookView xWindow="0" yWindow="390" windowWidth="24000" windowHeight="11670" tabRatio="931" activeTab="3" xr2:uid="{00000000-000D-0000-FFFF-FFFF00000000}"/>
  </bookViews>
  <sheets>
    <sheet name="Instructivo" sheetId="12" r:id="rId1"/>
    <sheet name=" Análisis de Contexto 2023" sheetId="8" r:id="rId2"/>
    <sheet name=" Clasificación riegos 2023" sheetId="10" r:id="rId3"/>
    <sheet name="MAPA DE RIESGOS" sheetId="1" r:id="rId4"/>
    <sheet name="Matriz Calor Inherente" sheetId="13" r:id="rId5"/>
    <sheet name="Matriz Calor Residual" sheetId="14" r:id="rId6"/>
    <sheet name="Tabla Probabilidad" sheetId="15" r:id="rId7"/>
    <sheet name="Tabla Impacto" sheetId="16" r:id="rId8"/>
    <sheet name="Tabla Valoración de Controles" sheetId="17" r:id="rId9"/>
    <sheet name="TABLA RIESGOS CORRUPCIÓN" sheetId="18" r:id="rId10"/>
    <sheet name="Procesos susceptibles  corrupci" sheetId="19" r:id="rId11"/>
    <sheet name="RIESGOS SEGURIDAD INFORMACIÓN" sheetId="20" r:id="rId12"/>
    <sheet name="TRATAMIENTO " sheetId="21" r:id="rId13"/>
    <sheet name="riesgos auditoria interna" sheetId="9" r:id="rId14"/>
  </sheets>
  <definedNames>
    <definedName name="_xlnm._FilterDatabase" localSheetId="3" hidden="1">'MAPA DE RIESGOS'!$A$5:$AT$48</definedName>
    <definedName name="_Hlk32322058" localSheetId="3">'MAPA DE RIESGOS'!$K$47</definedName>
    <definedName name="_Hlk32850002" localSheetId="3">'MAPA DE RIESGOS'!$C$2</definedName>
  </definedNames>
  <calcPr calcId="191029"/>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5" i="1" l="1"/>
  <c r="AF35" i="1" s="1"/>
  <c r="AG35" i="1" s="1"/>
  <c r="AJ35" i="1" s="1"/>
  <c r="AB6" i="1"/>
  <c r="AF6" i="1" s="1"/>
  <c r="AG6" i="1" s="1"/>
  <c r="AB7" i="1"/>
  <c r="AF7" i="1" s="1"/>
  <c r="AG7" i="1" s="1"/>
  <c r="AB8" i="1"/>
  <c r="AF8" i="1" s="1"/>
  <c r="AG8" i="1" s="1"/>
  <c r="AB9" i="1"/>
  <c r="AF9" i="1" s="1"/>
  <c r="AG9" i="1" s="1"/>
  <c r="AB10" i="1"/>
  <c r="AF10" i="1" s="1"/>
  <c r="AG10" i="1" s="1"/>
  <c r="J6" i="14"/>
  <c r="P6" i="14"/>
  <c r="V6" i="14"/>
  <c r="AB6" i="14"/>
  <c r="V14" i="14"/>
  <c r="AB14" i="14"/>
  <c r="AB22" i="14"/>
  <c r="AB30" i="14"/>
  <c r="AB38" i="14"/>
  <c r="AH6" i="14"/>
  <c r="AH14" i="14"/>
  <c r="AH22" i="14"/>
  <c r="AH30" i="14"/>
  <c r="AH38" i="14"/>
  <c r="V22" i="14"/>
  <c r="V30" i="14"/>
  <c r="V38" i="14"/>
  <c r="P30" i="14"/>
  <c r="J14" i="14"/>
  <c r="P14" i="14"/>
  <c r="J22" i="14"/>
  <c r="P22" i="14"/>
  <c r="J30" i="14"/>
  <c r="J38" i="14"/>
  <c r="P38" i="14"/>
  <c r="AH11" i="1"/>
  <c r="AB28" i="1"/>
  <c r="AF28" i="1" s="1"/>
  <c r="AG28" i="1" s="1"/>
  <c r="AJ28" i="1" s="1"/>
  <c r="AB27" i="1"/>
  <c r="AF27" i="1" s="1"/>
  <c r="AG27" i="1" s="1"/>
  <c r="AJ27" i="1" s="1"/>
  <c r="AB26" i="1"/>
  <c r="AF26" i="1" s="1"/>
  <c r="AG26" i="1" s="1"/>
  <c r="AJ26" i="1" s="1"/>
  <c r="AB18" i="1"/>
  <c r="AF18" i="1" s="1"/>
  <c r="AG18" i="1" s="1"/>
  <c r="AB19" i="1"/>
  <c r="AF19" i="1" s="1"/>
  <c r="AG19" i="1" s="1"/>
  <c r="AB17" i="1"/>
  <c r="AF17" i="1" s="1"/>
  <c r="AG17" i="1" s="1"/>
  <c r="AJ17" i="1" s="1"/>
  <c r="AB16" i="1"/>
  <c r="AF16" i="1" s="1"/>
  <c r="AG16" i="1" s="1"/>
  <c r="AB15" i="1"/>
  <c r="AF15" i="1" s="1"/>
  <c r="AG15" i="1" s="1"/>
  <c r="AB14" i="1"/>
  <c r="AF14" i="1" s="1"/>
  <c r="AG14" i="1" s="1"/>
  <c r="AB13" i="1"/>
  <c r="AF13" i="1" s="1"/>
  <c r="AG13" i="1" s="1"/>
  <c r="AB48" i="1"/>
  <c r="AF48" i="1" s="1"/>
  <c r="AG48" i="1" s="1"/>
  <c r="AJ48" i="1" s="1"/>
  <c r="AB47" i="1"/>
  <c r="AF47" i="1" s="1"/>
  <c r="AG47" i="1" s="1"/>
  <c r="AJ47" i="1" s="1"/>
  <c r="AB46" i="1"/>
  <c r="AF46" i="1" s="1"/>
  <c r="AG46" i="1" s="1"/>
  <c r="AJ46" i="1" s="1"/>
  <c r="AB44" i="1"/>
  <c r="AF44" i="1" s="1"/>
  <c r="AG44" i="1" s="1"/>
  <c r="AJ44" i="1" s="1"/>
  <c r="AB29" i="1"/>
  <c r="AF29" i="1" s="1"/>
  <c r="AG29" i="1" s="1"/>
  <c r="AJ29" i="1" s="1"/>
  <c r="AF11" i="1"/>
  <c r="AJ11" i="1"/>
  <c r="AF38" i="1"/>
  <c r="AG38" i="1" s="1"/>
  <c r="AF37" i="1"/>
  <c r="AG37" i="1" s="1"/>
  <c r="AJ37" i="1" s="1"/>
  <c r="AF36" i="1"/>
  <c r="AG36" i="1" s="1"/>
  <c r="AJ36" i="1" s="1"/>
  <c r="AB33" i="1"/>
  <c r="AF33" i="1" s="1"/>
  <c r="AG33" i="1" s="1"/>
  <c r="AJ33" i="1" s="1"/>
  <c r="AB41" i="1"/>
  <c r="AF41" i="1" s="1"/>
  <c r="AG41" i="1" s="1"/>
  <c r="AJ41" i="1" s="1"/>
  <c r="AB30" i="1"/>
  <c r="AF30" i="1" s="1"/>
  <c r="AG30" i="1" s="1"/>
  <c r="AJ30" i="1" s="1"/>
  <c r="AB43" i="1"/>
  <c r="AF43" i="1" s="1"/>
  <c r="AG43" i="1" s="1"/>
  <c r="AJ43" i="1" s="1"/>
  <c r="AB45" i="1"/>
  <c r="AF45" i="1" s="1"/>
  <c r="AG45" i="1" s="1"/>
  <c r="AB42" i="1"/>
  <c r="AF42" i="1" s="1"/>
  <c r="AG42" i="1" s="1"/>
  <c r="AJ42" i="1" s="1"/>
  <c r="AB40" i="1"/>
  <c r="AF40" i="1" s="1"/>
  <c r="AG40" i="1" s="1"/>
  <c r="AJ40" i="1" s="1"/>
  <c r="AB39" i="1"/>
  <c r="AF39" i="1" s="1"/>
  <c r="AG39" i="1" s="1"/>
  <c r="AJ39" i="1" s="1"/>
  <c r="AB34" i="1"/>
  <c r="AF34" i="1" s="1"/>
  <c r="AG34" i="1" s="1"/>
  <c r="AJ34" i="1" s="1"/>
  <c r="AB32" i="1"/>
  <c r="AF32" i="1" s="1"/>
  <c r="AG32" i="1" s="1"/>
  <c r="AJ32" i="1" s="1"/>
  <c r="AB31" i="1"/>
  <c r="AF31" i="1" s="1"/>
  <c r="AG31" i="1" s="1"/>
  <c r="AJ31" i="1" s="1"/>
  <c r="AB25" i="1"/>
  <c r="AF25" i="1" s="1"/>
  <c r="AG25" i="1" s="1"/>
  <c r="AJ25" i="1" s="1"/>
  <c r="AB24" i="1"/>
  <c r="AF24" i="1" s="1"/>
  <c r="AG24" i="1" s="1"/>
  <c r="AJ24" i="1" s="1"/>
  <c r="AB23" i="1"/>
  <c r="AF23" i="1" s="1"/>
  <c r="AG23" i="1" s="1"/>
  <c r="AJ23" i="1" s="1"/>
  <c r="AB22" i="1"/>
  <c r="AF22" i="1" s="1"/>
  <c r="AG22" i="1" s="1"/>
  <c r="AJ22" i="1" s="1"/>
  <c r="AB21" i="1"/>
  <c r="AF21" i="1" s="1"/>
  <c r="AG21" i="1" s="1"/>
  <c r="AH21" i="1" s="1"/>
  <c r="AB20" i="1"/>
  <c r="AF20" i="1" s="1"/>
  <c r="AG20" i="1" s="1"/>
  <c r="AB12" i="1"/>
  <c r="AF12" i="1" s="1"/>
  <c r="AG12" i="1" s="1"/>
  <c r="F221" i="16"/>
  <c r="B221" i="16" a="1"/>
  <c r="B222" i="16"/>
  <c r="F220" i="16"/>
  <c r="F219" i="16"/>
  <c r="F218" i="16"/>
  <c r="F217" i="16"/>
  <c r="F216" i="16"/>
  <c r="F215" i="16"/>
  <c r="F214" i="16"/>
  <c r="F213" i="16"/>
  <c r="F212" i="16"/>
  <c r="F211" i="16"/>
  <c r="F210" i="16"/>
  <c r="B223" i="16"/>
  <c r="B221" i="16"/>
  <c r="H210" i="16"/>
  <c r="AU26" i="14" l="1"/>
  <c r="AU16" i="14"/>
  <c r="AU6" i="14"/>
  <c r="AU36" i="14"/>
  <c r="AH15" i="1"/>
  <c r="AJ15" i="1"/>
  <c r="AH45" i="1"/>
  <c r="AJ45" i="1" s="1"/>
  <c r="AH16" i="1"/>
  <c r="AJ16" i="1" s="1"/>
  <c r="AJ6" i="1"/>
  <c r="AH6" i="1"/>
  <c r="AH13" i="1"/>
  <c r="AJ13" i="1"/>
  <c r="AJ10" i="1"/>
  <c r="AH10" i="1"/>
  <c r="AH14" i="1"/>
  <c r="AJ14" i="1" s="1"/>
  <c r="AH9" i="1"/>
  <c r="AJ9" i="1"/>
  <c r="AH12" i="1"/>
  <c r="AJ12" i="1" s="1"/>
  <c r="AJ8" i="1"/>
  <c r="AH8" i="1"/>
  <c r="AH18" i="1"/>
  <c r="AJ18" i="1" s="1"/>
  <c r="AH7" i="1"/>
  <c r="AJ7" i="1"/>
  <c r="BG17" i="14"/>
</calcChain>
</file>

<file path=xl/sharedStrings.xml><?xml version="1.0" encoding="utf-8"?>
<sst xmlns="http://schemas.openxmlformats.org/spreadsheetml/2006/main" count="2227" uniqueCount="1129">
  <si>
    <t>Matriz Mapa de Riesgos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</si>
  <si>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</si>
  <si>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</si>
  <si>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2"/>
        <rFont val="Arial Narrow"/>
        <family val="2"/>
      </rPr>
      <t>proceso, su objetivo, alcance, actividades clave</t>
    </r>
    <r>
      <rPr>
        <sz val="12"/>
        <rFont val="Arial Narrow"/>
        <family val="2"/>
      </rPr>
      <t xml:space="preserve">, considere los lineamientos establecidos en el </t>
    </r>
    <r>
      <rPr>
        <b/>
        <sz val="12"/>
        <color theme="9" tint="-0.249977111117893"/>
        <rFont val="Arial Narrow"/>
        <family val="2"/>
      </rPr>
      <t>Paso 2: identificación del riesgo</t>
    </r>
    <r>
      <rPr>
        <sz val="12"/>
        <rFont val="Arial Narrow"/>
        <family val="2"/>
      </rPr>
      <t xml:space="preserve">, donde se explica ampliamente las bases para adelanter este análisis.
Así mismo, considere en el </t>
    </r>
    <r>
      <rPr>
        <b/>
        <sz val="12"/>
        <color theme="9" tint="-0.249977111117893"/>
        <rFont val="Arial Narrow"/>
        <family val="2"/>
      </rPr>
      <t>Paso 3: valoración del riesgo</t>
    </r>
    <r>
      <rPr>
        <sz val="12"/>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2"/>
        <color theme="9" tint="-0.249977111117893"/>
        <rFont val="Arial Narrow"/>
        <family val="2"/>
      </rPr>
      <t>NOTA:</t>
    </r>
    <r>
      <rPr>
        <sz val="12"/>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</si>
  <si>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Hoja 1 Instructivo</t>
    </r>
    <r>
      <rPr>
        <sz val="11"/>
        <rFont val="Arial Narrow"/>
        <family val="2"/>
      </rPr>
      <t xml:space="preserve">
 -  </t>
    </r>
    <r>
      <rPr>
        <b/>
        <sz val="11"/>
        <rFont val="Arial Narrow"/>
        <family val="2"/>
      </rPr>
      <t xml:space="preserve">Hoja 2 Mapa Final: </t>
    </r>
    <r>
      <rPr>
        <sz val="1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</si>
  <si>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</si>
  <si>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</si>
  <si>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</si>
  <si>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</si>
  <si>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</si>
  <si>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</si>
  <si>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</si>
  <si>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</si>
  <si>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</si>
  <si>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</si>
  <si>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</si>
  <si>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</si>
  <si>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</si>
  <si>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</si>
  <si>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</si>
  <si>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</si>
  <si>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</si>
  <si>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1"/>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</si>
  <si>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</si>
  <si>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</si>
  <si>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</si>
  <si>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</si>
  <si>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</si>
  <si>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</si>
  <si>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</si>
  <si>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</si>
  <si>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</si>
  <si>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1"/>
        <color theme="9" tint="-0.249977111117893"/>
        <rFont val="Arial Narrow"/>
        <family val="2"/>
      </rPr>
      <t>Responsable de ejecutar el control + Acción + Complemento</t>
    </r>
  </si>
  <si>
    <r>
      <t xml:space="preserve">ATRIBUTOS EFICIENCIA
</t>
    </r>
    <r>
      <rPr>
        <sz val="11"/>
        <rFont val="Arial Narrow"/>
        <family val="2"/>
      </rPr>
      <t>Tipo</t>
    </r>
  </si>
  <si>
    <t>Utilice la lista de despligue que se encuentra parametrizada, le aparecerán las opciones: i)Preventivo, ii)Detectivo, iii)Correctivo.</t>
  </si>
  <si>
    <r>
      <t xml:space="preserve">ATRIBUTOS EFICIENCIA
</t>
    </r>
    <r>
      <rPr>
        <sz val="11"/>
        <rFont val="Arial Narrow"/>
        <family val="2"/>
      </rPr>
      <t>Implementación</t>
    </r>
  </si>
  <si>
    <t>Utilice la lista de despligue que se encuentra parametrizada, le aparecerán las opciones: i)Automático, ii)Manual.</t>
  </si>
  <si>
    <r>
      <t xml:space="preserve">ATRIBUTOS EFICIENCIA
</t>
    </r>
    <r>
      <rPr>
        <sz val="11"/>
        <rFont val="Arial Narrow"/>
        <family val="2"/>
      </rPr>
      <t>Calificación</t>
    </r>
  </si>
  <si>
    <t xml:space="preserve">La matriz automáticamente hará el cálculo para el control analizado (Columna T) </t>
  </si>
  <si>
    <r>
      <t xml:space="preserve">ATRIBUTOS INFORMATIVOS
</t>
    </r>
    <r>
      <rPr>
        <sz val="11"/>
        <rFont val="Arial Narrow"/>
        <family val="2"/>
      </rPr>
      <t>Documentación</t>
    </r>
  </si>
  <si>
    <t>Utilice la lista de despligue que se encuentra parametrizada, le aparecerán las opciones: i)Documentado, ii)Sin documentar.</t>
  </si>
  <si>
    <r>
      <t xml:space="preserve">ATRIBUTOS INFORMATIVOS
</t>
    </r>
    <r>
      <rPr>
        <sz val="11"/>
        <rFont val="Arial Narrow"/>
        <family val="2"/>
      </rPr>
      <t>Frecuencia</t>
    </r>
  </si>
  <si>
    <t>Utilice la lista de despligue que se encuentra parametrizada, le aparecerán las opciones: i)Continua, ii)Aleatoria.</t>
  </si>
  <si>
    <r>
      <t xml:space="preserve">ATRIBUTOS INFORMATIVOS
</t>
    </r>
    <r>
      <rPr>
        <sz val="11"/>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</si>
  <si>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</si>
  <si>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</si>
  <si>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1"/>
        <color theme="9" tint="-0.249977111117893"/>
        <rFont val="Arial Narrow"/>
        <family val="2"/>
      </rPr>
      <t xml:space="preserve"> nivel de riesgo inherente</t>
    </r>
    <r>
      <rPr>
        <sz val="11"/>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</si>
  <si>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</si>
  <si>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</si>
  <si>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</si>
  <si>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</si>
  <si>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</si>
  <si>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</si>
  <si>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</si>
  <si>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</si>
  <si>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</si>
  <si>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</si>
  <si>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</si>
  <si>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t xml:space="preserve">ANÁLISIS INTERNO </t>
  </si>
  <si>
    <t>Riesgos asociados</t>
  </si>
  <si>
    <t>Factor</t>
  </si>
  <si>
    <t xml:space="preserve">Variables </t>
  </si>
  <si>
    <t xml:space="preserve">Debilidad </t>
  </si>
  <si>
    <t>Fortalezas</t>
  </si>
  <si>
    <t xml:space="preserve">ESTRATÉGICOS </t>
  </si>
  <si>
    <t xml:space="preserve">Corresponsabilidad y responsabilidad de Política Publica </t>
  </si>
  <si>
    <t>Falta de seguimiento a la implementación de la Política Pública (EN PROCESO)</t>
  </si>
  <si>
    <t>Análisis de las dinámicas de los  territorios y de las necesidades en el marco de la cultura y acceso a la información para la caracterización de usuarios</t>
  </si>
  <si>
    <t>Incumplimiento del Plan Estratégico</t>
  </si>
  <si>
    <t xml:space="preserve">Direccionamiento estratégico  y Planeación Institucional </t>
  </si>
  <si>
    <t>Estructura organizacional desalineada entre su marco estratégico, su MOP, su estructura de empleos, sus canales de comunicación, lo cual no le permite ajustarse a las necesidades actuales de la entidad.  (SUBSANADO)</t>
  </si>
  <si>
    <t xml:space="preserve">Equipo de trabajo capaz de replantear y adoptar un nuevo marco estratégico competente con el entorno </t>
  </si>
  <si>
    <t>Seguimiento  insuficiente a las herramientas de planeación</t>
  </si>
  <si>
    <t xml:space="preserve">Una apuesta decidida desde la nueva dirección por valorar el importante recorrido y memoria de la BPP y así mismo de generar rutas innovadoras que respondan a los retos de hoy. </t>
  </si>
  <si>
    <t>(EN PROCESO)</t>
  </si>
  <si>
    <t>Incumplimiento del objetivo de la oferta institucional.</t>
  </si>
  <si>
    <t>Carencia de portafolio de servicios armonizados frente a los desafíos actuales como biblioteca pública con nuevas realidades y responsabilidades en el contexto de la sociedad de la información y el conocimiento</t>
  </si>
  <si>
    <t>Planeación de los proyectos y programas para generar valor institucional</t>
  </si>
  <si>
    <t>Plantear proyectos que no estén alineados con el plan estratégico institucional</t>
  </si>
  <si>
    <t>(SUBSANADO)</t>
  </si>
  <si>
    <t>Establecimiento de directrices para el cumplimiento del objeto misional de la entidad</t>
  </si>
  <si>
    <t>Incumplimiento del Plan Estratégico de Talento Humano</t>
  </si>
  <si>
    <t>Liderazgo</t>
  </si>
  <si>
    <t>Procesos insuficientes de desarrollo de competencias en Liderazgo transformacional y adaptativo a las contigencias (EN PROCESO)</t>
  </si>
  <si>
    <t xml:space="preserve">Una voluntad institucional de dirigir la entidad hacia un reposicionamiento a todo nivel </t>
  </si>
  <si>
    <t>Seguimiento  a las estrategias y los objetivos estratégicos</t>
  </si>
  <si>
    <t xml:space="preserve">No comunicar oportunamente  los eventos, actividades o información que se generen en  la BPP a través de los diferentes canales de comunicación </t>
  </si>
  <si>
    <t xml:space="preserve">COMUNICACIÓN INTERNA </t>
  </si>
  <si>
    <t xml:space="preserve">Canales utilizados y su efectividad </t>
  </si>
  <si>
    <t>Omisión de protocolos de comunicación</t>
  </si>
  <si>
    <t>Disponibilidad de medios de información y divulgación de la Bpp y la alcaldía.</t>
  </si>
  <si>
    <t xml:space="preserve"> (EN PROCESO) </t>
  </si>
  <si>
    <t>Seguridad  y control  de la información sitio web</t>
  </si>
  <si>
    <t>Lentos flujos de comunicación que dañan la eficiencia, la productividad y el clima laboral</t>
  </si>
  <si>
    <t>Comunicación asertiva con la comunidad para el trámite de necesidades y requerimientos</t>
  </si>
  <si>
    <t>Ocultar la información considerada pública para los usuarios</t>
  </si>
  <si>
    <t>Mayor posicionamiento de la imagen de la BPP</t>
  </si>
  <si>
    <t>Compromiso, dinamismo y proactividad del equipo de trabajo</t>
  </si>
  <si>
    <t>Aplicación incorrecta de la normativa vigente durante el período fiscal</t>
  </si>
  <si>
    <t>Incumplimiento en la ejecución presupuestal</t>
  </si>
  <si>
    <t xml:space="preserve">Flujo de la información necesaria para el desarrollo de las operaciones </t>
  </si>
  <si>
    <t>Desarticulación de la información con diferentes áreas</t>
  </si>
  <si>
    <t>Avance en la  normalización de los procesos y controles</t>
  </si>
  <si>
    <t>Incumplimiento en la ejecucion  al PAC.</t>
  </si>
  <si>
    <t>Información incompleta que ocasiona reprocesos</t>
  </si>
  <si>
    <t>Conocimiento de actividades de la BPP.</t>
  </si>
  <si>
    <t>Vulnerabilidades a los sistemas de información de la entidad.</t>
  </si>
  <si>
    <t xml:space="preserve">FINANCIEROS </t>
  </si>
  <si>
    <t xml:space="preserve">Presupuesto de funcionamiento </t>
  </si>
  <si>
    <t>Falta de control de recursos financieros</t>
  </si>
  <si>
    <t>Actualización permanente en temas contables, tributarios y financieros</t>
  </si>
  <si>
    <t>Seguimiento  trimestral riesgos</t>
  </si>
  <si>
    <t>Cronograma entrega de riesgos</t>
  </si>
  <si>
    <t>Insuficiencia de presupuesto para vincular personal a la bilbioteca.</t>
  </si>
  <si>
    <t>Insuficiencia de flujo de recursos de la Alcaldía de Medellín para contribuir al sostenimiento de la entidad</t>
  </si>
  <si>
    <t xml:space="preserve">Recursos de inversión </t>
  </si>
  <si>
    <t>Recursos no priorizados de acuerdo a las necesidades de la biblioteca</t>
  </si>
  <si>
    <t>Los hechos económicos están debidamente soportados con la documentación necesaria para su justificación</t>
  </si>
  <si>
    <t>Perdida de documentos</t>
  </si>
  <si>
    <t>Insuficiencia de los recursos financieros disponibles para el apalancamiento de procesos</t>
  </si>
  <si>
    <t>:Vulnerabilidades a los sistemas de información que puede ocasionar pérdida de integridad de la información.</t>
  </si>
  <si>
    <t>Falta  crear el cargo  de un líder del Sistema de Información que garantice la integridad y control de seguridad digital, y tecnológica.</t>
  </si>
  <si>
    <t xml:space="preserve">GESTIÓN INTERNA DEL RIESGO </t>
  </si>
  <si>
    <t xml:space="preserve">Metodología para la gestión del Riesgo </t>
  </si>
  <si>
    <t>Ausencia de protocolos para la seguridad que den soporte a la gestión del riesgo</t>
  </si>
  <si>
    <t>Seguimiento periodico a los riesgos</t>
  </si>
  <si>
    <t>Débil trazabilidad en el proceso del tratamiento y mitigación del riesgo</t>
  </si>
  <si>
    <t>Acciones preventivas, correctivas y de mejora para prevenir y tratar los riesgos</t>
  </si>
  <si>
    <t xml:space="preserve">Pérdida del material bibliográfico , documental y audiovisual. </t>
  </si>
  <si>
    <t xml:space="preserve">Responsabilidad sobre los riesgos </t>
  </si>
  <si>
    <t>No se ha adquirido el hábito de gestión del  riesgo por parte de todos los funcionarios y contratistas de la BPP</t>
  </si>
  <si>
    <t>Responsables de los riesgos con conocimiento en la gestión de los mismos</t>
  </si>
  <si>
    <t>Inoportuna devolución por parte de los usuarios afiliados,  de los materiales bibliográficos y documentales en los tiempos establecidos de acuerdo con los reglamentos institucionales.</t>
  </si>
  <si>
    <t>Incumplimiento de algunas medidas de seguridad establecidas para la gestión del riesgo</t>
  </si>
  <si>
    <t xml:space="preserve"> Pérdida de  Disponibilidad de Información Digital.</t>
  </si>
  <si>
    <t xml:space="preserve">Liderazgo </t>
  </si>
  <si>
    <t>Falta fortalecer la cultura organizacional de la gestión de los riesgos desde la Dirección a los apoyos de todas las estrategias</t>
  </si>
  <si>
    <t>Liderazgo para generar acciones asociadas a la gestión del riesgo</t>
  </si>
  <si>
    <t xml:space="preserve">TECNOLOGIA </t>
  </si>
  <si>
    <t xml:space="preserve">Integridad de datos </t>
  </si>
  <si>
    <t>Riesgo y pérdida de datos</t>
  </si>
  <si>
    <t>Sistemas de información que posibilitan dar trazabilidad a los datos</t>
  </si>
  <si>
    <t>Adopción del Modelo de Seguridad y Privacidad de la Información</t>
  </si>
  <si>
    <t xml:space="preserve">Disponibilidad de datos y sistemas </t>
  </si>
  <si>
    <t>Conservación de la información documental</t>
  </si>
  <si>
    <t>Incumplimiento de las metas  del Plan Estratégico</t>
  </si>
  <si>
    <t>No comunicar oportunamente  los eventos, actividades o información que se generen en  la BPP a través de los diferentes canales de comunicación 
Incumplimiento de las metas  del Plan Estratégico</t>
  </si>
  <si>
    <t>Bajo nivel de desarrollo de digitalización de los servicios</t>
  </si>
  <si>
    <t>Actualización de bases de datos</t>
  </si>
  <si>
    <t>Desarrollo</t>
  </si>
  <si>
    <t>La Entidad no cuenta con capacidad instalada para encaminar una estrategia de fortalecimiento tecnológico, tanto en la parte de asistencia  técnica como el desarrollo de software a la medida de las necesidades institucionales. (EN PROCESO)</t>
  </si>
  <si>
    <t>Teletrabajo, trabajo virtua, desarrollos TI y flexibilidad frente al trabajo en casa</t>
  </si>
  <si>
    <t>Incumplimiento de las metas  del Plan Estratégico
Incumplimiento del Plan Estratégico de Talento Humano</t>
  </si>
  <si>
    <t>Producción</t>
  </si>
  <si>
    <t>Poca o nula producción tecnológica requerida para el funcionamiento de la Entidad</t>
  </si>
  <si>
    <t>Apoyo en desarrollos tecnológicos para la producción de contenidos que fortalecen la prestación del servicio institucional</t>
  </si>
  <si>
    <t xml:space="preserve">Posibilidad de recibir o solicitar cualquier dádiva o beneficio a nombre propio o de terceros con el fin de alterar un trámite o servicio </t>
  </si>
  <si>
    <t>Mantenimiento de sistemas de información</t>
  </si>
  <si>
    <t>No se cuenta con un Sistema de Información e indicadores de estrategias TI automatizados</t>
  </si>
  <si>
    <t>Cronograma entrega herramientas de planeación</t>
  </si>
  <si>
    <t>Estrategia T.I</t>
  </si>
  <si>
    <t>Compra de activos tecnológicos sin el aval de las TI (EN PROCESO)</t>
  </si>
  <si>
    <t>Incursión en herramientas TI para ampliar la oferta institucional</t>
  </si>
  <si>
    <t>Falta de seguimiento a la ejecución contractual por parte de la supervisión delegada</t>
  </si>
  <si>
    <t>Información</t>
  </si>
  <si>
    <t>Debil Trazabilidad de información y manejo oportuno (EN PROCESO)</t>
  </si>
  <si>
    <t>Información incompleta que ocasiona reprocesos(EN PROCESO)</t>
  </si>
  <si>
    <t>Pérdida de la memoria institucional por ausencia de procesos que conserven la información</t>
  </si>
  <si>
    <t>Incumplimiento de los requisitos en las etapas contractuales</t>
  </si>
  <si>
    <t>Sistemas de Información</t>
  </si>
  <si>
    <t>Datos y sistemas insuficientes para el buen  funcionamiento de la entidad</t>
  </si>
  <si>
    <t>Mantenimiento en los sistemas de información de la Entidad</t>
  </si>
  <si>
    <t>Materializacion del daño antijurídico y extensión de sus efectos a la Entidad y a los servidores públicos.</t>
  </si>
  <si>
    <t>No se tiene en totalidad ladocumentación técnica y funcional que se requiere de los sistemas de información de la entidad</t>
  </si>
  <si>
    <t>Seguridad de la información</t>
  </si>
  <si>
    <t>Pérdida de información(SUBSANADO)</t>
  </si>
  <si>
    <t>Protocolos para la conservación y traspaso de la información(SUBSANADO)</t>
  </si>
  <si>
    <t xml:space="preserve">PROCESOS/ CALIDAD </t>
  </si>
  <si>
    <t xml:space="preserve">Capacidad </t>
  </si>
  <si>
    <t>Los usuarios requieren respuesta oportuna en la solicitud de las colecciones generales y patrimoniales realizadas en cada vigencia, las cuales en algunos  momentos no se atienden en los tiempos esperados por falta de capacidad (SUBSANADO)</t>
  </si>
  <si>
    <t>Procesos bien definidos y organizados</t>
  </si>
  <si>
    <t xml:space="preserve">Ejecución </t>
  </si>
  <si>
    <t>Falta de controles y de mecanismos de seguridad para el control de material bibliográfico y documental, lo que genera el riesgo de pérdida.</t>
  </si>
  <si>
    <t>Rápidez y amabilidad en el servicio</t>
  </si>
  <si>
    <t xml:space="preserve"> (EN PROCESO)</t>
  </si>
  <si>
    <t xml:space="preserve">Proveedores </t>
  </si>
  <si>
    <t xml:space="preserve">Desconocimiento de cuales son los proveedores de los procesos </t>
  </si>
  <si>
    <t xml:space="preserve">Entradas </t>
  </si>
  <si>
    <t>Entrega de información errada, incompleta o fuera de los tiempos establecidos para la gestión de los procesos (EN PROCESO)</t>
  </si>
  <si>
    <t>Conocimiento en la normatividad y reglamentación asociada con el quehacer de la entidad y de sus dependencias</t>
  </si>
  <si>
    <t xml:space="preserve">Salidas </t>
  </si>
  <si>
    <t>Errores en el diligeciamiento de registros que posteriormente  dificultan la recuperacion de la información(SUBSANADO)</t>
  </si>
  <si>
    <t>Calidad en la prestación del servicio</t>
  </si>
  <si>
    <t>Productos con deficiencia</t>
  </si>
  <si>
    <t>Gestión del Conocimiento</t>
  </si>
  <si>
    <t xml:space="preserve">Inexistencia o falta de claridad de la vocación de la biblioteca hoy, que genera la segmentación y división de tareas, sin tener previa comprensión de la totalidad de la institución. </t>
  </si>
  <si>
    <t xml:space="preserve">Disponibilidad de funcionarios  para trasmitir la experiencia laboral </t>
  </si>
  <si>
    <t>Interacciones con otros proceso</t>
  </si>
  <si>
    <t>Falta de adaptabilidad a los procesos misionales</t>
  </si>
  <si>
    <t>Satisfacción por parte de los procesos con los que se interactúa</t>
  </si>
  <si>
    <t>Definición de lineamientos de carácter general para toda la organización, frente al ciclo PHVA</t>
  </si>
  <si>
    <t>Incumplimiento del protocolo de bioseguridad en el marco de la emergencia sanitaria Covid-19</t>
  </si>
  <si>
    <t>Transversalidad</t>
  </si>
  <si>
    <t>Reporte de seguimientos y evaluaciones de los procesos extemporáneamente lo que afecta la cadena de valor(SUBSANADO)</t>
  </si>
  <si>
    <t>matriz de e riesgos SG-SST</t>
  </si>
  <si>
    <t>Responsables del proceso</t>
  </si>
  <si>
    <t>Muy pocos funcionarios de planta, en los cuales se pueda designar la autoridad para la continuidad de los procesos(EN PROCESO)</t>
  </si>
  <si>
    <t>matriz de riesgos SGA</t>
  </si>
  <si>
    <t xml:space="preserve">JURIDICO </t>
  </si>
  <si>
    <t xml:space="preserve">Adquisición de bienes y servicios </t>
  </si>
  <si>
    <t>Retrasos en el cronograma de actividades por no tener o no disponer de bienes y servicios(EN PROCESO)</t>
  </si>
  <si>
    <t>Equipo de trabajo con conocimiento de la normatividad y procedimiento contractual.</t>
  </si>
  <si>
    <t xml:space="preserve">Normatividad </t>
  </si>
  <si>
    <t>Falta de aplicación de la normatividad</t>
  </si>
  <si>
    <t xml:space="preserve">Conocimiento de la normatividad aplicable a la operación Institucional </t>
  </si>
  <si>
    <t xml:space="preserve">ANÁLISIS EXTERNO </t>
  </si>
  <si>
    <t>Amenazas</t>
  </si>
  <si>
    <t>Oportunidades</t>
  </si>
  <si>
    <t xml:space="preserve">POLÍTICOS </t>
  </si>
  <si>
    <t>Cambio de Administración</t>
  </si>
  <si>
    <t xml:space="preserve">Cambios en el direccionamiento estratégico, sin socialización o articulación </t>
  </si>
  <si>
    <t>Personal nuevo con diferentes ideas</t>
  </si>
  <si>
    <t>Terminación masiva de contratos por prestación de servicios</t>
  </si>
  <si>
    <t>Nuevos liderazgos, competencias y visiones estratégicas</t>
  </si>
  <si>
    <t>Rotación y cambio de personal</t>
  </si>
  <si>
    <t>Reconocimiento de personal antiguo con  conocimiento clave</t>
  </si>
  <si>
    <t>Incertidumbre en la estabilidad del personal</t>
  </si>
  <si>
    <t>Falta de voluntad política para consecución de recursos necesarios para operar</t>
  </si>
  <si>
    <t>Conocimiento externo para establecer alianzas</t>
  </si>
  <si>
    <t>Interrupción o discontinuidad de servicios, protocolos o procesos.</t>
  </si>
  <si>
    <t>Estar incluido como un proyecto del plan de desarrollo de la ciudad lo cual le da mayor relevancia.</t>
  </si>
  <si>
    <t xml:space="preserve">No adoptar desde el área de formación, un enfoque integral, en clave de articular las dinámicas de la biblioteca, el desarrollo y fortalecimiento de las competencias del personal y el cumplimiento de los lineamientos y la misión de forma estratégica y exitosa como biblioteca pública con vocación patrimonial. patrimonio bibliográfico y documental. </t>
  </si>
  <si>
    <t>La expansión del qué hacer misional a través de alianzas y proyectos interinstitucionales</t>
  </si>
  <si>
    <t xml:space="preserve">Perfiles y cargos que no se ajustan a las nuevas realidades y contextos de operación de la entidad. Se requiere que desde el ente central se fortalezca integralmente su estructura y músculo de funcionamiento e inversión para no defraudar las oportunidades del entorno. </t>
  </si>
  <si>
    <t xml:space="preserve">Aliados históricos y posibles aliados locales, nacionales e internacionales para el fortalecimiento y sostenibilidad de los procesos. </t>
  </si>
  <si>
    <t>Favorecimiento a particulares</t>
  </si>
  <si>
    <t>Vinculación  y movilidad de la planta de personal  en favor de terceros.</t>
  </si>
  <si>
    <t>Posicionamiento de imagen de la BPP por cambios en las administraciones</t>
  </si>
  <si>
    <t xml:space="preserve">Creación de una nueva cultura organizacional </t>
  </si>
  <si>
    <t>Acomodación de perfiles para cumplimiento de requisitos, para la vinculación de personal de planta.</t>
  </si>
  <si>
    <t xml:space="preserve">Formación, actualización y capacitación de los servidores y personal de la BPP en competencias bibliotecarias, conocimientos técnicos, curadurías de los contenidos y en competencias para una adaptación rápida a los cambios socioculturales, tecnológicos, económicos y educativos en torno a los aconteceres de la ciudad y la posibilidad de conectarlos. </t>
  </si>
  <si>
    <t>Incumplimiento de la misión y visión de la biblioteca</t>
  </si>
  <si>
    <t>Plantear alianzas que no estén alineados con el plan estratégico institucional, favoreciendo intereses particulares o que no sean correspondientes al objeto social de la BP</t>
  </si>
  <si>
    <t xml:space="preserve">Legislación </t>
  </si>
  <si>
    <t>Modificación de procedimientos internos, sin el rigor requerido</t>
  </si>
  <si>
    <t>Conocimiento externo</t>
  </si>
  <si>
    <t>Cambios en los estatutos de la Biblioteca y su máximo órgano directivo que afecten el orden institucional</t>
  </si>
  <si>
    <t>Legislar a partir de conflictos de intereses para favorecimientos específicos</t>
  </si>
  <si>
    <t>Posibilidad de recibir o solicitar cualquier dádiva o beneficio  a nombre propio o de terceros, con el fin de celebrar un contrato</t>
  </si>
  <si>
    <t>Inseguridad jurídica para blindar proyectos, acciones y estrategias</t>
  </si>
  <si>
    <t xml:space="preserve">Políticas públicas </t>
  </si>
  <si>
    <t>Incumplimiento en las metas del Plan Estratégico</t>
  </si>
  <si>
    <t>Trabajo articulado con otras dependencias de la administración municipal y con otras entidades para promover la lectura, escritura y oralidad.</t>
  </si>
  <si>
    <t>Imposición de políticas públicas sin la legitimidad de la comunidad</t>
  </si>
  <si>
    <t xml:space="preserve">Direccionar acciones de formación comunitaria desde la lectura, la escritura y la información; reconocer y fortalecer la BPP como promotora de formación </t>
  </si>
  <si>
    <t>Incumplimiento de las metas del Plan Estratégico y de la implementación de las ploíticas de operación de la BPP.</t>
  </si>
  <si>
    <t xml:space="preserve">Fortalecimiento del rol de institución formadora de opinión pública, pero también de articuladora y promotora de proyectos bibliotecarios en los ámbitos local, nacional e internacional. </t>
  </si>
  <si>
    <t xml:space="preserve">Regulación </t>
  </si>
  <si>
    <t>Falta de evidencia documentada de cumplimiento</t>
  </si>
  <si>
    <t xml:space="preserve">El Modelo MIPG implementado en el país desde 2017, contiene como una de  sus dimensiones el Direccionamiento Estratégico y Planeación, lo cual obliga a priorizar la planeación, gestión y control en las entidades públicas. </t>
  </si>
  <si>
    <t xml:space="preserve">No se cuenta con criterios y estrategias para el afianzamiento de alianzas que representen beneficios para la entidad </t>
  </si>
  <si>
    <t xml:space="preserve">Las NICSP fortalecerán las entidades en la medida que posibilitan el mejoramiento de la calidad de la información financiera para la toma de decisiones y la rendición de la cuenta. </t>
  </si>
  <si>
    <t>Plantear alianzas que no estén alineados con el plan estratégico institucional, favoreciendo intereses particulares o que no sean correspondientes al objeto social de la BPP</t>
  </si>
  <si>
    <t>Cambio de normatividad en el control, verificación y custodia de los dineros públicos</t>
  </si>
  <si>
    <t>Lograr la certificación de la actividad de auditoría externa</t>
  </si>
  <si>
    <t xml:space="preserve">Irregularidad en la gestión financiera </t>
  </si>
  <si>
    <t>Normas y leyes creadas especulativamente</t>
  </si>
  <si>
    <t>Riesgos antijurídicos</t>
  </si>
  <si>
    <t xml:space="preserve">ECONÓMICOS Y FINANCIEROS </t>
  </si>
  <si>
    <t xml:space="preserve">Disponibilidad de presupuesto </t>
  </si>
  <si>
    <t>Devolución de recursos por la no posibilidad de ejecución al cumplimiento de los tiempos de contratación y ejecución de los mismos.</t>
  </si>
  <si>
    <t xml:space="preserve">Aumentar el presupuesto asignado a las bibliotecas en general, y a la BPP en particular, para que desde las bibliotecas se puedan apoyar procesos diversos </t>
  </si>
  <si>
    <t>Falta de gestión externa para la consecución de recursos para la ejecución de programas, proyectos, acciones y estrategias</t>
  </si>
  <si>
    <t xml:space="preserve">Aunque la BPP cuenta con apoyo económico del gobierno nacional y local, los recursos son insuficientes, lo que se ve reflejado en bajo presupuesto de funcionamiento e inversión. </t>
  </si>
  <si>
    <t>Eventual decrecimiento anual de la actividad económica colombiana, podría generar una disminución significativa de recursos para la entidad por parte del Gobierno Nacional, generando así un recorte del presupuesto para el desarrollo y ejecución de la oferta del instituto</t>
  </si>
  <si>
    <t>Liquidez</t>
  </si>
  <si>
    <t>Incumplimiento de obligaciones y metas</t>
  </si>
  <si>
    <t>La creación de líneas de negocio que permita la gestión de recursos económicos y sociales</t>
  </si>
  <si>
    <t>Se depende de entes externos que den viabilidad a los recursos lo que tiene una relación directa con la oferta en territorio</t>
  </si>
  <si>
    <t xml:space="preserve">Mercados financieros </t>
  </si>
  <si>
    <t>Caída de los mercados financieros, generando dificultades para la adquisición de bienes y servicios</t>
  </si>
  <si>
    <t>Disminución de excedentes financieros</t>
  </si>
  <si>
    <t>Tasas de interés que no favorecen el sector público</t>
  </si>
  <si>
    <t>Monopolio ejercido por los proveedores en los procesos  contractuales  y precontractuales</t>
  </si>
  <si>
    <t>Procesos con operadores logísticos, presupuestos elevados de ítems contratados, mas porcentaje de administración e IVA, limitan el presupuesto final para ejecutar eventos y actividades</t>
  </si>
  <si>
    <t xml:space="preserve">Desempleo </t>
  </si>
  <si>
    <t>Falta de capacidad para ofrecer oferta ante la alta demanda</t>
  </si>
  <si>
    <t>Satisfacción del personal vinculado con la dependencia</t>
  </si>
  <si>
    <t>Si no hay viabilidad de recursos se disminuye la posibilidad de realizar procesos de contratación de personal, lo que aumenta índice de desempleo en la ciudad</t>
  </si>
  <si>
    <t xml:space="preserve">Competencia </t>
  </si>
  <si>
    <t>Creación de ofertas privadas para la atención de la sede central y filiales con cobertura a  todos los grupos poblacionales</t>
  </si>
  <si>
    <t xml:space="preserve">Entidades privadas que no asumen la responsabilidad social empresarial </t>
  </si>
  <si>
    <t>Disminución de la demanda en usuarios frente a la oferta Institucional</t>
  </si>
  <si>
    <t xml:space="preserve">SOCIALES Y CULTURALES </t>
  </si>
  <si>
    <t xml:space="preserve">Demografía </t>
  </si>
  <si>
    <t xml:space="preserve">Cambio en la estructura de la oferta y usuarios, cambio en las preferencias y demandas ciudadanos </t>
  </si>
  <si>
    <t xml:space="preserve">Responsabilidad Social </t>
  </si>
  <si>
    <t>Falta de acciones de diálogo con la comunidad en el marco del quehacer misional de la biblioteca</t>
  </si>
  <si>
    <t>Mejora continua en la atención de usuarios</t>
  </si>
  <si>
    <t>Incumplimiento de la misión y visión de la BPP</t>
  </si>
  <si>
    <t>La BPP debe ser un escenario que apropie y ponga en vigencia el patrimonio del pasado y construya el patrimonio del futuro (innovaciones de todos los tiempos)</t>
  </si>
  <si>
    <t>Baja credibilidad ante los usuarios</t>
  </si>
  <si>
    <t>La BPP debe ser el productor de conocimiento y conversaciones sobre la historia de Medellín y Antioquia, por medio de: formación, investigación, experimentación, agenda.</t>
  </si>
  <si>
    <t xml:space="preserve">
No comunicar oportunamente  los eventos, actividades o información que se generen en  la BPP a través de los diferentes canales de comunicación 
</t>
  </si>
  <si>
    <t xml:space="preserve">Prestar servicios que respondan a las dinámicas particulares de las comunidades radio de acción, y que estén concebidos con la intencionalidad de fortalecer los procesos sociales y culturales de orden local en el contexto de lo global. </t>
  </si>
  <si>
    <t>Los aprendizajes de las filiales son fundamentales para el eje trasformador que está viviendo la biblioteca pública piloto actualmente. Las filiales pueden ser centros creativos, laboratorios vivos;</t>
  </si>
  <si>
    <t xml:space="preserve">Orden Público </t>
  </si>
  <si>
    <t>Incremento en la inseguridad pública</t>
  </si>
  <si>
    <t>Situaciones sociales relacionadas con el orden público en diferentes zonas de la ciudad que no permiten o afectan la ejecución de la oferta institucional</t>
  </si>
  <si>
    <t>Deserción de la población objetivo</t>
  </si>
  <si>
    <t>Uso inadecuado de espacios públicos y escenarios culturales que se utilizan como lugares de consumo de sustancias psicoactivas entre otros, afecta la realización de la oferta institucional</t>
  </si>
  <si>
    <t xml:space="preserve">Educación </t>
  </si>
  <si>
    <t>Deserción de estudiantes que accedían a la ofertas institucionales a través de entidades educativas y estrategias dirigidas a la comunidad de la academia</t>
  </si>
  <si>
    <t>Desarrollar estrategias de apropiación de conocimiento (talleres, cursos presenciales, virtuales) y activar procesos de sensibilización sobre temas de interés</t>
  </si>
  <si>
    <t xml:space="preserve">TECNOLÓGICOS </t>
  </si>
  <si>
    <t xml:space="preserve">Avances en tecnología  </t>
  </si>
  <si>
    <t>Limitaciones para avanzar en resultados misionales si no se cuenta con avances en tecnología que permita mayor acceso y uso de los servicios</t>
  </si>
  <si>
    <t>Posibilidad de nuevas herramientas de apoyo tecnológicos, que permitan optimizar los procedimientos</t>
  </si>
  <si>
    <r>
      <t xml:space="preserve">
Riesgo:</t>
    </r>
    <r>
      <rPr>
        <sz val="10"/>
        <color theme="1"/>
        <rFont val="Arial"/>
        <family val="2"/>
      </rPr>
      <t xml:space="preserve">Seguridad  y control  de la información del Software
</t>
    </r>
    <r>
      <rPr>
        <b/>
        <sz val="10"/>
        <color theme="1"/>
        <rFont val="Arial"/>
        <family val="2"/>
      </rPr>
      <t xml:space="preserve">Activo:
Pérdida de la integridad-Software documental
</t>
    </r>
  </si>
  <si>
    <t>Imposibilidad para impedir ciberataques a la plataforma tecnológica institucional</t>
  </si>
  <si>
    <t>Asesoría del centro de competencia SAP del Municipio de Medellín, para el manejo adecuado de los proyectos de inversión de la BPP</t>
  </si>
  <si>
    <r>
      <rPr>
        <b/>
        <sz val="10"/>
        <color theme="1"/>
        <rFont val="Arial"/>
        <family val="2"/>
      </rPr>
      <t xml:space="preserve">
Riesgo:</t>
    </r>
    <r>
      <rPr>
        <sz val="10"/>
        <color theme="1"/>
        <rFont val="Arial"/>
        <family val="2"/>
      </rPr>
      <t xml:space="preserve">Vulnerabilidades a los sistemas de información de la entidad.
</t>
    </r>
    <r>
      <rPr>
        <b/>
        <sz val="10"/>
        <color theme="1"/>
        <rFont val="Arial"/>
        <family val="2"/>
      </rPr>
      <t xml:space="preserve">Activo: </t>
    </r>
    <r>
      <rPr>
        <sz val="10"/>
        <color theme="1"/>
        <rFont val="Arial"/>
        <family val="2"/>
      </rPr>
      <t xml:space="preserve">   -Tecnologías de operación TO que utiliza la organización para funcionar en el entorno digital.
</t>
    </r>
  </si>
  <si>
    <t xml:space="preserve">Nuevas tecnologías que conllevan a hábitos de sedentarismo </t>
  </si>
  <si>
    <t>Innovación e investigación</t>
  </si>
  <si>
    <t xml:space="preserve">Acceso a sistemas de información externos </t>
  </si>
  <si>
    <t>Iconvenientes para el acceso a la información</t>
  </si>
  <si>
    <t>Información automatizada</t>
  </si>
  <si>
    <t>Sistemas de información asociados a nuevas tecnologías de poco uso por parte de la población adulta mayor de la Ciudad</t>
  </si>
  <si>
    <t>Pérdida de conexión a plataformas en línea que funcionan a través de internet</t>
  </si>
  <si>
    <r>
      <rPr>
        <b/>
        <sz val="10"/>
        <color theme="1"/>
        <rFont val="Arial"/>
        <family val="2"/>
      </rPr>
      <t xml:space="preserve">Riesgo: </t>
    </r>
    <r>
      <rPr>
        <sz val="10"/>
        <color theme="1"/>
        <rFont val="Arial"/>
        <family val="2"/>
      </rPr>
      <t xml:space="preserve">Pérdida de  Disponibilidad de Información Digital.
</t>
    </r>
    <r>
      <rPr>
        <b/>
        <sz val="10"/>
        <rFont val="Arial"/>
        <family val="2"/>
      </rPr>
      <t>Activo</t>
    </r>
    <r>
      <rPr>
        <b/>
        <sz val="10"/>
        <color rgb="FFFF0000"/>
        <rFont val="Arial"/>
        <family val="2"/>
      </rPr>
      <t>:</t>
    </r>
    <r>
      <rPr>
        <sz val="10"/>
        <rFont val="Arial"/>
        <family val="2"/>
      </rPr>
      <t>Sofware on drive y oficce 365</t>
    </r>
  </si>
  <si>
    <t>Disminución de uso de la oferta por falta de canales tecnológicos de información</t>
  </si>
  <si>
    <t>Intrusión, manipulación, eliminación de información y falsa identidad</t>
  </si>
  <si>
    <t>Gobierno en línea</t>
  </si>
  <si>
    <t>Desconocimiento de la plataforma Gobierno en línea</t>
  </si>
  <si>
    <t>Falta de control de las plataformas que sirven para el acceso a la oferta o el acceso a los escenarios culturales</t>
  </si>
  <si>
    <t xml:space="preserve">Inconvenientes para el acceso a la información </t>
  </si>
  <si>
    <t xml:space="preserve">LEGAL Y REGLAMENTARIOS </t>
  </si>
  <si>
    <t>Normatividad externa (leyes, decretos, ordenanzas y acuerdos)</t>
  </si>
  <si>
    <t>Sentencias o demandas que implican ajustar dinámicas de contratación de personal o de la realización de la oferta de acuerdo a fallos emitidos en ese sentido</t>
  </si>
  <si>
    <t>Tener un sistema de contratación que permita parametrizar y tener la información con mayor seguridad y agilidad.</t>
  </si>
  <si>
    <t>Desconocimiento de la normatividad vigente sobre los procesos y procedimientos que rigen la entidad</t>
  </si>
  <si>
    <t xml:space="preserve">
Incumplimiento de los requisitos en las etapas contractuales
</t>
  </si>
  <si>
    <t>Cambios en la normatividad que afecta el cumplimiento misional y el funcionamiento</t>
  </si>
  <si>
    <t>Aumento del personal para dar cumplimiento a la normatividad</t>
  </si>
  <si>
    <t>AMBIENTAL Y SALUD</t>
  </si>
  <si>
    <t>Residuos sólidos</t>
  </si>
  <si>
    <t>Punto de recolección residuos no adecuados cercanos a donde haya oferta institucional que afecte  su ejecución (sede central-fililales).</t>
  </si>
  <si>
    <t>matriz de riesgos SG-SST SGA</t>
  </si>
  <si>
    <t xml:space="preserve">Energías </t>
  </si>
  <si>
    <t xml:space="preserve">Cortes de energía que afecte la prestación de servicios en determinados horarios </t>
  </si>
  <si>
    <t xml:space="preserve">Agua </t>
  </si>
  <si>
    <t>Cortes del servicio de agua que dificulte el mantenimiento y aseo de los espacios de la biblioteca y sus filiales.</t>
  </si>
  <si>
    <t xml:space="preserve">Desastres Naturales </t>
  </si>
  <si>
    <t>Dificultades para ejecutar la oferta institucional en algunas filiales</t>
  </si>
  <si>
    <t>Organizaciones externas (ARL, Dagrd, Cruz roja) que acompañan la estructuración, ejecución y seguimiento del  Plan de Prevención, Preparación y Respuesta ante Emergencias</t>
  </si>
  <si>
    <t>SGA- MIPRS</t>
  </si>
  <si>
    <t>Manejo inadecuado del Plan de Prevención, Preparación y Respuesta ante Emergencias para la administración del riesgo de desastres</t>
  </si>
  <si>
    <t>Salud y bienestar de los colaboradores</t>
  </si>
  <si>
    <t>Acercamiento a los colaboradores desde  las campañas de prevención</t>
  </si>
  <si>
    <t>Epidemias (Covid-19)</t>
  </si>
  <si>
    <t>Contagio de colaboradores y familiares</t>
  </si>
  <si>
    <t>Flexibilización de las dinamicas laborales hacia la virtualidad</t>
  </si>
  <si>
    <t>Cambio de las dinamicas laborales</t>
  </si>
  <si>
    <t>Fortalecimiento del esquema de vigilancia epidemiológica</t>
  </si>
  <si>
    <t>Suspensión de la oferta o modificación de la oferta</t>
  </si>
  <si>
    <t>Sostenbilidad</t>
  </si>
  <si>
    <t>Fortalecer las estrategias institucionales para el desarrollo de las actividades misionales con principios de sostenibilidad de conformidad con la política ambiental de la BPP</t>
  </si>
  <si>
    <t>Existen convenios y alianzas con entidades público/privadas que facilitan que el SGA funcione con éxito</t>
  </si>
  <si>
    <t>TIPOLOGÍA DE RIESGOS</t>
  </si>
  <si>
    <t>RIESGOS DE GESTIÓN</t>
  </si>
  <si>
    <t xml:space="preserve">RIESGOS DE CORRUPCIÓN </t>
  </si>
  <si>
    <t>RIESGOS DE SEGURIDAD DIGITAL</t>
  </si>
  <si>
    <t>RIESGOS FISCALES</t>
  </si>
  <si>
    <t>Gestión  Planeación Estratégica</t>
  </si>
  <si>
    <t>Gestión Talento Humano</t>
  </si>
  <si>
    <t xml:space="preserve">Gestión Comunicaciones
</t>
  </si>
  <si>
    <t>Gestión Comunicaciones</t>
  </si>
  <si>
    <t>Gestión Colecciones Generales y Patrimoniales</t>
  </si>
  <si>
    <t xml:space="preserve">MISIONALES
</t>
  </si>
  <si>
    <t>Gestión Administrativa de recursos
(TECNOLOGÍA)</t>
  </si>
  <si>
    <t>Gestión Contenidos para la Ciudadanía</t>
  </si>
  <si>
    <t>Gestión Financiera</t>
  </si>
  <si>
    <r>
      <rPr>
        <b/>
        <sz val="10"/>
        <color theme="1"/>
        <rFont val="Arial"/>
        <family val="2"/>
      </rPr>
      <t>Riesgo</t>
    </r>
    <r>
      <rPr>
        <sz val="10"/>
        <color theme="1"/>
        <rFont val="Arial"/>
        <family val="2"/>
      </rPr>
      <t xml:space="preserve">:Vulnerabilidades a los sistemas de información que puede ocasionar pérdida de integridad de la información.
</t>
    </r>
    <r>
      <rPr>
        <b/>
        <sz val="10"/>
        <color theme="1"/>
        <rFont val="Arial"/>
        <family val="2"/>
      </rPr>
      <t>Activo:</t>
    </r>
    <r>
      <rPr>
        <sz val="10"/>
        <color theme="1"/>
        <rFont val="Arial"/>
        <family val="2"/>
      </rPr>
      <t xml:space="preserve">Aplicativo de Xenco que conforma los siguientes módulos; nómina, activos, inventarios, tesorería, contabilidad, presupuesto.
Servidor xenco que contiene el front office de la entidad </t>
    </r>
  </si>
  <si>
    <t>Experiencias y Servicios Biliotecarios</t>
  </si>
  <si>
    <t>Gestión Administrativa de recursos</t>
  </si>
  <si>
    <t xml:space="preserve">Posibilidad de recibir o solicitar cualquier dádiva o beneficio a nombre propio o de terceros con el fin de alterar el trámite de recepción y registro de la información </t>
  </si>
  <si>
    <t>Gestión Administrativa de recursos
(Gestión Documental)</t>
  </si>
  <si>
    <t>Desactualización de la historia laboral de los funcionarios.</t>
  </si>
  <si>
    <t>Evaluación Control y mejora</t>
  </si>
  <si>
    <t>Desviación u omisión en los resultados de auditorías por parte del Auditor, para favorecer intereses particulares</t>
  </si>
  <si>
    <t>Inexactitud en la liquidación de nomina y seguridad social</t>
  </si>
  <si>
    <t>Presentar información falsa o alterada por parte del Auditado de manera intencional</t>
  </si>
  <si>
    <t>Formulación de planes de mejoramiento evadiendo o eliminando controles necesarios, para favorecer intereses de terceros.</t>
  </si>
  <si>
    <t>Gestión Jurídica
(Contractual)</t>
  </si>
  <si>
    <t>Gestión Jurídica
(Judicial)</t>
  </si>
  <si>
    <t>Gestión Administrativa de recursos
(Recursos físicos).</t>
  </si>
  <si>
    <t>Gestión Financiera
Contable</t>
  </si>
  <si>
    <t>Gestión Financiera
Presupuesto</t>
  </si>
  <si>
    <t xml:space="preserve">
Incumplimiento en la ejecución presupuestal
</t>
  </si>
  <si>
    <t>Gestión Financiera
Tesoreria</t>
  </si>
  <si>
    <t xml:space="preserve">
Incumplimiento en la ejecucion  al PAC.
</t>
  </si>
  <si>
    <t>Incumplimiento en el mejoramiento y seguimiento frente a los resultados de las auditorías internas.</t>
  </si>
  <si>
    <t>#</t>
  </si>
  <si>
    <t>Formulacion Riesgo</t>
  </si>
  <si>
    <t>Causa inmediata</t>
  </si>
  <si>
    <t>Descripción del riesgo</t>
  </si>
  <si>
    <t>TIPO DE RIESGO</t>
  </si>
  <si>
    <t xml:space="preserve">Causas/ Vulnerabilidades </t>
  </si>
  <si>
    <t>Consecuencias</t>
  </si>
  <si>
    <t>CONTROLES</t>
  </si>
  <si>
    <t>Frecuencia</t>
  </si>
  <si>
    <t>Probabilidad Inherente</t>
  </si>
  <si>
    <t>%probabilidad</t>
  </si>
  <si>
    <t>Impacto Inherente</t>
  </si>
  <si>
    <t>%Impacto</t>
  </si>
  <si>
    <t>No. Control</t>
  </si>
  <si>
    <t>Descripcion del control</t>
  </si>
  <si>
    <t>Afectación</t>
  </si>
  <si>
    <t>Tipo</t>
  </si>
  <si>
    <t>Peso</t>
  </si>
  <si>
    <t>Implementación</t>
  </si>
  <si>
    <t>Calificación
Toatal valoración Control 1</t>
  </si>
  <si>
    <t>Documentación</t>
  </si>
  <si>
    <t>Evidencia</t>
  </si>
  <si>
    <t>Cálculo Probabilidad=Calificación*%Probabilidad</t>
  </si>
  <si>
    <t>Valor Probabilidad para el segundo control</t>
  </si>
  <si>
    <t>% Vlr probabilidad Segundo control * Probabilidad Inherente segunod control</t>
  </si>
  <si>
    <t>Probabilidad Residual Final</t>
  </si>
  <si>
    <t>%</t>
  </si>
  <si>
    <t>Impacto Residual Final</t>
  </si>
  <si>
    <t>Zona de Riesgo Final</t>
  </si>
  <si>
    <t>Plan de acción</t>
  </si>
  <si>
    <t>Responsable</t>
  </si>
  <si>
    <t>Fecha Implementación</t>
  </si>
  <si>
    <t>Fecha Seguimiento</t>
  </si>
  <si>
    <t>Seguimiento</t>
  </si>
  <si>
    <t xml:space="preserve">                           MAPA DE RIESGOS 2023 BPP</t>
  </si>
  <si>
    <t>Descripción del Proceso</t>
  </si>
  <si>
    <t>Identificación del Riesgo</t>
  </si>
  <si>
    <t>Análisis del Riesgo</t>
  </si>
  <si>
    <t>Evaluación del riesgo - Valoración de los controles</t>
  </si>
  <si>
    <t>Evaluación del riesgo                                  Nivel del riesgo residual</t>
  </si>
  <si>
    <t>Planes de Acción (para la opción de tratamiento reducir):</t>
  </si>
  <si>
    <t>OBJETIVO</t>
  </si>
  <si>
    <t>Formulación Riesgo</t>
  </si>
  <si>
    <t>Frecuencia con la cual se realiza la actividad</t>
  </si>
  <si>
    <t>%
Probabilidad</t>
  </si>
  <si>
    <t>%
Impacto</t>
  </si>
  <si>
    <t>Atributos Controles</t>
  </si>
  <si>
    <t>%
Vlr probabilidad  Segundo control *Probabilidad inherente segundo control</t>
  </si>
  <si>
    <t>Plan de Acción</t>
  </si>
  <si>
    <t>PESO</t>
  </si>
  <si>
    <t xml:space="preserve">Planear, direccionar, revisar y acompañar la gestión integral de la BPP, mediante el desarrollo de estrategias de orientación, seguimiento, gestión de proyectos y alianzas, que posibiliten el cumplimiento de normas legales y el logro de la misión, visión y objetivos institucionales de forma efectiva. </t>
  </si>
  <si>
    <t>El proceso inicia con las directrices establecidas por la normativa para la formulación de las estrategias y políticas institucionales y finaliza con el seguimiento, monitoreo y evaluación del cumplimiento de los planes, programas y proyectos y la aplicación de las acciones de mejora de los resultados de gestión .</t>
  </si>
  <si>
    <t xml:space="preserve">Reputacional </t>
  </si>
  <si>
    <t xml:space="preserve">Incumplimiento de las metas del  Plan Estratégico
</t>
  </si>
  <si>
    <t xml:space="preserve">
Falta de enfoque sistémico y unidad de criterio en la Planeación estratégica de la entidad  </t>
  </si>
  <si>
    <t>GESTIÓN</t>
  </si>
  <si>
    <t xml:space="preserve">
Falta de continuidad de la estrategia de comunicación "Desde Adentro", para la apropiación y generación de cuLtura alrededor de la Planeación Estratégica.
Debilidad en estrategias  de articulación del plan  estratégico con el plan de desarrollo municipal.
Ausencia de datos y fuentes de información confiables para la definición de las metas de la entidad.
Ausencia de un Sistema de Información que permita el adecuado seguimiento y control del Plan Estratégico.
Inoportunidad en la medición de los indicadores asociados a los diferentes planes que posee la entidad.
Desarticulación entre el direccionamiento estratégico y la operación por procesos de la entidad.
</t>
  </si>
  <si>
    <t xml:space="preserve">
Hallazgos por parte de los entes de control por la no aplicación del principio de Planeación en la Gestión Institucional.
Afectación de la imagen institucional.
Incumplimiento de planes, programas y proyectos.
Incumplimiento de las metas de gobierno.
Incumplimiento de los procesos y procedimientos internos.
Falta de apropiación de la misión y visión  institucional.</t>
  </si>
  <si>
    <t xml:space="preserve">BAJA </t>
  </si>
  <si>
    <t>Catastrofico</t>
  </si>
  <si>
    <t>Extremo</t>
  </si>
  <si>
    <t>El riesgo afecta la imagen de la entidad a nivel nacional, con efecto publicitarios sostenible a nivel país</t>
  </si>
  <si>
    <t>PROBABILIDAD</t>
  </si>
  <si>
    <t>PREVENTIVO 25%</t>
  </si>
  <si>
    <t>MANUAL 15%</t>
  </si>
  <si>
    <t>Documentado</t>
  </si>
  <si>
    <t>Continua</t>
  </si>
  <si>
    <t>Con Registro</t>
  </si>
  <si>
    <t>Mayor</t>
  </si>
  <si>
    <t>Alto</t>
  </si>
  <si>
    <t>Reducir el riesgo</t>
  </si>
  <si>
    <t>Económico</t>
  </si>
  <si>
    <t xml:space="preserve">Crisis Institucional  por la inadecuada gestión para la sostenibilidad de la BPP.
</t>
  </si>
  <si>
    <t xml:space="preserve">
Debilidades por parte de la alta Dirección y miembros del Consejo Directivo  para atender los análisis del entorno, oportunidades y amenzas.
Ausencia de Elementos estratégicos que permita atender las crisis institucionales.
Inadecuado seguimiento e inoportuna  transferencia de las necesidades y expectativas de las partes interesadas.
Debilidad en la gestión de los recursos para fortalecer el músculo financiero de la Entidad.
Insuficiente continuidad y rigurosidad del grupo formulador de proyectos que posibilite el desarrollo de líneas estratégicas en el marco de la transferencia del conocimiento de la BPP dentro  del sector.
</t>
  </si>
  <si>
    <t xml:space="preserve">Pérdida de posicionamiento de la imagen institucional.
Disminución de la oferta del portafolio de servicios.
Información institucional poco clara, inoportuna y/o inconsistente.
Acciones comunicativas insuficientes.
Inviabilidad técnica, administrativa y financiera.
Ejecución de proyectos incoherentes con el objeto misional.
</t>
  </si>
  <si>
    <t>Amiguismo y clientelismo a través de la ejecución de alianzas que no estén alineados con el plan estratégico institucional.</t>
  </si>
  <si>
    <t>Situaciones como ausencia de formación en servidores de alto nivel, falta de controles desde la dirección, administración restringida e irregular de la información, puede generar riesgos de corrupción en la planeación institucional, afectando la imagen, credibilidad e incumplimiento de los fines propuestos.</t>
  </si>
  <si>
    <t>CORRUPCIÓN</t>
  </si>
  <si>
    <t xml:space="preserve">Debilidad en la ejecución de los  controles de priorización de alianzas.
Administración restringida e irregular de la información financiera que afecta la planeación y ejecución de los proyectos de inversión.
Ausencia de prácticas éticas en los servidores
</t>
  </si>
  <si>
    <t>Afectación de imagen y credibilidad.
Sanciones disciplinarias, fiscales y penales.
Incumplimiento de la misión institucional.</t>
  </si>
  <si>
    <t>IMPACTO</t>
  </si>
  <si>
    <t xml:space="preserve">El proceso inicia  con la planeación de actividades y la formulación del plan general y estratégico de comunicaciones y finaliza con las acciones de mejoramiento para el propio proceso. </t>
  </si>
  <si>
    <t>No comunicar oportunamente  los contenidos institucionales  a través de los diferentes canales de comunicación .</t>
  </si>
  <si>
    <t>Desconocimiento de los contenidos institucionales por parte de los usuarios internos y externos.
Público desinformado.
Baja asistencia a las convocatorias.
Afectar la imagen y/o reputación de la BPP.
Posibles investigaciones y/o sanciones por entes de control y entidades competentes.
Desinformación a la ciudadanía respecto a la información de sus trámites y servicios.
Demora en las respuestas de los requerimientos asignados a las dependencias.
Información tardía y desactualizada a la ciudadanía. 
Incumplimiento del marco normativo.</t>
  </si>
  <si>
    <t>Falta de ética y valores en el ejercicio de la función pública</t>
  </si>
  <si>
    <t>Situaciones como: falta de conocimiento del marco normativo, incumplimiento de los lineamientos trazados en gobierno en línea, falta de control por parte del líder de comunicaciones,  pueden generar un riesgo en la corrupción  como por ejemplo, ocultar información que se considera pública, lo que conlleva a usuarios desinformados e insatisfechos.</t>
  </si>
  <si>
    <t>Omisión intencional  del marco co normativo (política de gobierno digital).
Incumplimiento de los lineamientos trazados en la política de  gobierno digital.
Dificultades en el proceso de publicación en el sitio web.
Extralimitación de funciones</t>
  </si>
  <si>
    <t>El riesgo afecta la imagen  de la entidad con efecto publicitario sostenido a nivel de sector administrativo, nivel departamental o municipal</t>
  </si>
  <si>
    <t>Económico y Reputacional</t>
  </si>
  <si>
    <t>Falta de implementación  del Sistema de Seguridad de la Información (SGI), relevante en la entidad.</t>
  </si>
  <si>
    <t>Posibilidad de una afectación en la imagen institucional,  por insatisfacción  de los usuarios y hallazgos por parte de  los entes de control, debido a la falta de implementación del Sistema de Seguridad de la Información.</t>
  </si>
  <si>
    <t xml:space="preserve">
Enlace roto: No permite acceder a la información requerida y nos lleva a otro enlace.
Pérdida de la información publicada en el sitio web.
Suplantación de imagen de la BPP.
Reprocesos de las áreas involucradas, por revisión y validación permanente de la información.
Software desactualizado que se vuelve vulnerable para la pérdida de información.
</t>
  </si>
  <si>
    <t>AUTOMÁTICO 25%</t>
  </si>
  <si>
    <t>El proceso inicia con la planeación e implementación de las actividades de selección, adquisición, conservación, organización, valoración y evaluación, consecuente con las metodologías del desarrollo de las colecciones generales y patrimoniales; incluyendo los estudios de uso de los usuarios y el acceso a la información. Finaliza con las acciones de mejoramiento.</t>
  </si>
  <si>
    <t>Posibilidad de afectación económica por  hallazgos  de los entes de control, debido a pérdida de material bibliográfico documental y audiovisual, por incumplimientpo al seguimiento a los parámetros establecidos por la entidad.</t>
  </si>
  <si>
    <t xml:space="preserve">
1.Falta de verificación oportuna en la plataforma del software JANIUM para el control del material bibliográfico.
2.Realización y Actualización de inventarios documentales. (fotográficos, audiovisual y documentales). 
3.Falta de mantenimiento de los dispositivos de seguridad con los que cuentan la biblioteca.
4.Reportar  veracidad y consistencia en la información verificada y reportada en la lectura del código de barras. (reporte y seguimiento)..
5.Material sin medidas de  seguridad  (Cintilla). 
</t>
  </si>
  <si>
    <t>El riesgo afecta la imagen de la entidad internamente, de conocimiento general, nivel interno, de junta dircetiva y accionistas y/o de provedores</t>
  </si>
  <si>
    <t>Posibilidad de afectación económica y  pérdida de imagen por insatisfacción de los usuarios y hallazgos de los entes de control, debido a la ausencia de material bibliográfico y documental accesible y disponible al usuario.</t>
  </si>
  <si>
    <t xml:space="preserve">
Desconocimiento  de los lineamientos y criterios de selección  para la disposición del material.
Falta de capacidad operativa  para identificar y seleccionar los materiales
Incumplimiento en la aplicación de los lineamientos para la selección de los materiales.
</t>
  </si>
  <si>
    <t xml:space="preserve">
Afectación a la prestación y expectativa del servicio.
Dificultad en la difusión y promoción de los acervos patrimoniales. 
Insatisfacción por parte de los usuarios de los títulos disponibles
</t>
  </si>
  <si>
    <t>Moderado</t>
  </si>
  <si>
    <t>Incumplimiento de los parámetros establecidos para la adquisición de los materiales.</t>
  </si>
  <si>
    <t>1.Falta  de recursos financieros para la compra de los materiales bibliográficos, documentales y  audiovisuales,  solicitados.
2.No solicitar oportunamente los materiales requeridos.
3.Falta de conocimiento y/o experiencia para realizar seguimiento a la contratación.</t>
  </si>
  <si>
    <t>Insatisfacción del usuario frente  a la oferta institucional
Deterioro de la imagen de la BPP, por no responder a la Misión institucional.
Incumplimiento del PAA establecido para la adquisición de compras.</t>
  </si>
  <si>
    <t xml:space="preserve">Represamiento en la organización, catalogación, clasificación y análisis de materiales biblográficos y documentales.
Materiales con errores en rotulación y habilitación física.
Material bibliográfico con errores en catalogación, clasificación o ingreso.
Material ubicado en el lugar que no corresponde.
Código de barras del material no coincide con el registrado en base de datos
Demora en el análisis, catalogación, valoración y clasificación del material bibliográfico.
Falta de insumos para la organización y disposición física  de los materiales documentales
</t>
  </si>
  <si>
    <t xml:space="preserve">Insatisfacción de usuarios internos y externos
Reprocesos en sede central y filiales por inconsistencia en el material recibido, que requiere ser devuelto.
Deterioro del material bibliográfico y documental.
Falta de difusión y promoción porque los materiales no se encuentran organizados y disponibles al público.
</t>
  </si>
  <si>
    <t>MEDIA</t>
  </si>
  <si>
    <t xml:space="preserve">
Acumulado de colecciones bibliográficas y documentales sin evaluación y valoración</t>
  </si>
  <si>
    <t>Falta revisión periódica del material  disponible en la colección, para determinar su estado de conservación.
Acumulado de colecciones bibliográficas y documentales sin evaluación y valoración.
Falta de espacios para el almacenamiento y distribución de colecciones.</t>
  </si>
  <si>
    <t xml:space="preserve">Insatifacción de usuarios por  material no disponible en la colección.
Imposibilidad de crecimiento de las colecciones generales y patrimoniales.
Detrimento patrimonial
</t>
  </si>
  <si>
    <t>Deterioro del material disponible para la prestación del servicio.
Incumplimiento de los lineamientos establecidos para la manipulación del material
Falta de orientación a los usuarios
El material ha cumplido la vida útil y debe ser dado de baja.</t>
  </si>
  <si>
    <t>Disminución de la oferta.
Insatisfacción de los usuarios al no tener el título solicitado
Ocupación de espacio que puede ser utilizado para nuevos materiales</t>
  </si>
  <si>
    <t>Deterioro del  material bibliográfico y documental
Insatisfacción  de usuarios que utilizan las áreas patrimoniales.
Detrimento Patrimonial.
Hallazgos por parte de los entes de control internos y externos.
Insatisfacción de donantes de fondos y colecciones de autor.
Pérdida de imagen institucional.</t>
  </si>
  <si>
    <t>Fomentar estrategias de contenidos enriquecidos que contribuyan a la apropiación del conocimiento</t>
  </si>
  <si>
    <t>Inicia con la planeación, organización, coordinación, ejecución y evaluación de la oferta cultural y académica, alineada con las políticas institucionales y necesidades de los usuarios. Finaliza con las acciones de mejoramiento para el propio proceso.</t>
  </si>
  <si>
    <t>Posibilidad de afectación de la imagen institucional,  por insatisfacción de los usuarios y hallazgos de los entes de control, debido a falta de contenidos alineados con las necesidades de los usuarios para la apropiación del conocimiento.</t>
  </si>
  <si>
    <t xml:space="preserve">
Falta de pertinencia en la oferta de acuerdo a las necesidades de los usuarios.
Falta de pertinencia en los estudios de comunidad para la oferta de talleres.
Falta de innovación en la oferta de los talleres, para públicos segmentados.
Falta de formalizar el relacionamiento con los aliados.</t>
  </si>
  <si>
    <t xml:space="preserve">Afectación de la imagen institucional.
Pérdida de la credibilidad de la oferta.
Desaprovechamiento de los recursos dispuestos para los usuarios.
</t>
  </si>
  <si>
    <t>ALTA</t>
  </si>
  <si>
    <t>Crear estrategias que aseguren a la población el libre acceso y uso de la información y el conocimiento, experiencias bibliotecarias mediante programas y servicios, contribuyendo a la formación de personas críticas y autónomas, al diálogo de saberes, a la apropiación social de las comunidades para la construcción de mejores entornos de convivencia.</t>
  </si>
  <si>
    <t>El proceso inicia con la planeación, la ejecución y evaluación de las actividades, correspondientes (los programas y servicios) a la formación de los usuarios, la lectura, escritura y la oralidad y la difusión y apropiación del patrimonio bibliográfico y documental,  y finaliza con las acciones de mejoramiento para el propio proceso. Comprende el plan de acción, que incluye  estudio de usuarios,  la prestación de los servicios, y el desarrollo de los programas y  proyectos dirigidos a los diferentes  públicos.</t>
  </si>
  <si>
    <t xml:space="preserve">Inoportuna devolución por parte de los usuarios afiliados,  de los materiales bibliográficos y documentales </t>
  </si>
  <si>
    <t>Posibilidad de afectación de la imagen institucional, por insatisfación  de usuarios y hallazgos de entes de control, debido a la falta de disponibilidad de material bibliográfico y documental, no devuelto oportunamente por parte de los usuarios.</t>
  </si>
  <si>
    <t>Necesidad de actualizar permanentemente la base de datos de usuarios afiliados.
Necesidad de fortalecer entre los usuarios, los reglamentos de préstamos para la entrega oportuna de los materiales.
Necesidad de generar comunicaciones periódicas con los usuarios para promover la devolución oportuna de los materiales.
Necesidad de reportar la base de datos bibliográfica de los materiales, que no han sido devueltos por parte de los usuarios, para que se instauren las acciones correspondientes por parte de los responsables.
No cumplir los tiempos establecidos de entrega de los materiales,  de acuerdo con los reglamentos institucionales.</t>
  </si>
  <si>
    <t>Incremento de las quejas, por no disponibilidad del material bibliográfico.
Afectación al principio de democratización de propiciar el acceso, uso y aprovechamiento de los acervos bibliográficos y documentales con que cuenta la biblioteca.
Detrimento Patrimonial por  (pérdida)  falta de material bibliográfico y documental</t>
  </si>
  <si>
    <t>El riesgo afecta la imagen de la entidad con algunos usuarios de relevancia frente al logro de los objetivos</t>
  </si>
  <si>
    <t>DETECTIVO 15%</t>
  </si>
  <si>
    <t>Experiencias y Servicios Biliotecarios
MISIONALES</t>
  </si>
  <si>
    <t>Situaciones como: EXTRALIMITACIÓN DE FUNCIONES, puede generar un riesgo de corrupción en el trámite de los servicios.</t>
  </si>
  <si>
    <t>Presiones indebidas
Carencia de controles en el procedimiento para el trámite de un servicio
Falta de experiencia y/o conocimiento del personal que maneja los trámites y servicios de la biblioteca.
Extralimitación de funciones</t>
  </si>
  <si>
    <t>Pérdida de la imagen institucional
Pérdida de confianza en lo público
Mala calidad en el servicio
Incremento de procesos disciplinarios a los servidores.</t>
  </si>
  <si>
    <t>Gestión Humana</t>
  </si>
  <si>
    <t>Gestionar las actividades de talento Humano que permitan contar con personal competente y motivado en la BPP, a través de planes y acciones que garanticen un desarrollo integral del personal, para asegurar el cumplimiento de normas legales y las competencias requeridas para la prestación del servicio generando niveles de productividad, Salud y Seguridad en el Trabajo que posibiliten el cumplimiento de los objetivos estrategicos</t>
  </si>
  <si>
    <t>El proceso inicia con la planeación de actividades del proceso  desde la etapa de diseño de cargos y manual de funciones, administracion de la planta de cargos desde la identificación de necesidades,  inducción, reinducción, evaluación de  desempeño, retiro respectivo y finaliza con la implementación de acciones de mejora del proceso.</t>
  </si>
  <si>
    <t>Falta de recurso humano para mantener las historias laborales actualizadas</t>
  </si>
  <si>
    <t>Posibilidad de afectación de la imagen institucional por hallazgos de los entes de control internos y externos, debido a falta de recurso humano para mantener las historias laborales de la entidad actualizadas.</t>
  </si>
  <si>
    <t xml:space="preserve">
Falta de seguimiento a las políticas para mantener actualizada la información laboral.
Falta de seguimiento permanente por las diferentes obligaciones que debe cumplir el funcionario y/o contratista.
</t>
  </si>
  <si>
    <t>Información laboral inexacta.
Reporte de inconformidad por parte de órganos externos.
Pérdida de las historias laborales</t>
  </si>
  <si>
    <t>Aleatoria</t>
  </si>
  <si>
    <t>Posibilidad de afectación reputacional por  hallazgos de los entes de control internos y externos debido a incumplimiento de las actividades establecidas en las rutas de creación de valor del PETH.</t>
  </si>
  <si>
    <t xml:space="preserve">
Debilitamiento de la cultura organizacional,  competencias laborales, valores, y  bienestar del personal.
Bajo desempeño laboral por parte de los funcionarios.
Incremento de los factores de riesgo psicosocial intralaboral, extralaboral y de estrés.
Disminución en la creación de valor de la Gestión Humana de la Entidad. 
</t>
  </si>
  <si>
    <t>Falta de parametrización del software para cumplir con eficacia  la liquidación de nómina y seguridad social.</t>
  </si>
  <si>
    <t>Posibilidad de una afectación económica y reputacional por multa y sanción disciplinaria o administrativa  de órganos externos de control debido a liquidación de nómina fuera de los requerimientos normativos.</t>
  </si>
  <si>
    <t>Entrega extemporánea de las novedades.
Exceso de actividades para el buen desempeño de las funciones.
Falta de parametrización del software por parte del proveedor.
Falta de recursos para actualización del software.</t>
  </si>
  <si>
    <t>Inconformidad  de los funcionarios  por ajustes en la liquidación.
Afectación en el presupuesto para el pago de nómina.</t>
  </si>
  <si>
    <t>El riesgo afecta la imagen de alguna área de la organización</t>
  </si>
  <si>
    <t>Falta de  aplicación de la normatividad, en el ejercicio de la función pública.</t>
  </si>
  <si>
    <t>Influencia de terceros para vinculación en la entidad.
Intereses personales de terceros para favorecer la vinculación, encargos o ascensos.
Falta de ética profesional para el ejercicio de sus funciones.</t>
  </si>
  <si>
    <t xml:space="preserve">Demandas a la entidad por desacato de la  norma.
Sanciones disciplinarias fiscales y/o penales.
Afectación en la imagen de la entidad.
</t>
  </si>
  <si>
    <t>Gestión Humana
SG-SST</t>
  </si>
  <si>
    <t>Incumplimiento de las actividades establecidas en el Plan de SG-SST</t>
  </si>
  <si>
    <t xml:space="preserve">
Poca asignación de recursos para el desarrollo del Plan de SST
Incumplimiento de las actividades establecidas en el Plan de trabajo.
Capacidad de  recurso humano insuficiente, para cumplir  con las actividades programadas.
Incumplimiento de la normatividad legal vigente en materia de SST.
</t>
  </si>
  <si>
    <t xml:space="preserve">
Hallazgos por parte de los entes de control.
Multas sancionatorias por incumplimiento normativo.
Materialización de los peligros y  riegos identificados en la  la matriz  IPEVR de la Entidad.
Disminución en la importancia de la gestión del riesgo. 
</t>
  </si>
  <si>
    <t>Menor</t>
  </si>
  <si>
    <t>Gestión Jurídica
(PRE Contractual)</t>
  </si>
  <si>
    <t>Brindar apoyo jurídico oportuno a los diferentes procesos realizados en la BPP, buscando que todas las actuaciones se gesten  bajo los principios de transparencia y legalidad estipulados en la normativa vigente en colombia, gestionando y tramitando los diferentes procesos requeridos por la institución,  en cumplimiento del plan estratégico institucional.</t>
  </si>
  <si>
    <t>Inicia con la planeación del proceso y la identificación e inclusión de la normatividad vigente para la institución, hasta la implementación de acciones que conlleven a la mejora.</t>
  </si>
  <si>
    <t xml:space="preserve">
Incumplimiento de los requisitos en la etapa PRECONTRACTUAL
</t>
  </si>
  <si>
    <t>Posibilidad de afectación económica y reputacional, por hallazgos de los entes de control y demandas judiciales de los proponentes y/o contratistas, debido a alta concentración de funciones para la ejecución contractual y falta de disposición para cumplir con los lineamientos y requisitos.</t>
  </si>
  <si>
    <t xml:space="preserve">.Falta de capacidad operativa para dar respuesta al seguimiento de la ejecución con el fin de verificar el cumplimiento de los requisitos precontractuales..  
Falta  de   competencias de los funcionarios y de idoneidad de los contratistas que intervienen en el procedimiento precontractual.
Falta de disposición por parte de los responsables de la ejecución,  para acogerse a  los procedimientos y herramientas establecidas.
 </t>
  </si>
  <si>
    <t xml:space="preserve">
Hallazgos y sanciones impuestas por los entes de control por inconsistencias en el seguimiento y control de la ejecución contractual.
Perjuicios económicos y administrativos por demandas judiciales de oferentes y/o contatistas.
Afectación de la imagen institucional.
</t>
  </si>
  <si>
    <t xml:space="preserve">
Incumplimiento de los requisitos en las etapa CONTRACTUAL
</t>
  </si>
  <si>
    <t xml:space="preserve">.Falta de capacidad operativa de los supervisores para dar respuesta al seguimiento de la ejecución contractual con el fin de verificar el cumplimiento de las obligaciones contractuales
Falta  de   competencias de los funcionarios y de idoneidad de los contratistas que intervienen en el procedimiento contractual.
Falta de disposición por parte de los responsables de la ejecución,  para acogerse a  los procedimientos y herramientas establecidas.
Falta de oportunidad en la entrega de la información contractual para mantener la sábana de contratación actuallizada.
 </t>
  </si>
  <si>
    <t xml:space="preserve">
Hallazgos y sanciones impuestas por los entes de control por inconsistencias en el seguimiento y control de la ejecución contractual.
Incumplimientos en la ejecución de los contratos por parte de los contratistas y/o proveedores por falencias en la correcta supervisión contractual.
Perjuicios económicos y administrativos por demandas judiciales de oferentes y/o contatistas.
Afectación de la imagen institucional.
Procesos Sancionatorios.
Procesos Judiciales.
</t>
  </si>
  <si>
    <t>Gestión Jurídica
(POS Contractual)</t>
  </si>
  <si>
    <t xml:space="preserve">
Incumplimiento de los requisitos en la etapa POS CONTRACTUAL
</t>
  </si>
  <si>
    <t>Hallazgos y sanciones impuestas por los entes de control por inconsistencias en el seguimiento y control de la ejecución contractual.
Perjuicios económicos y administrativos por demandas judiciales de oferentes y/o contatistas.
Afectación de la imagen institucional.
Procesos Sancionatorios.
Procesos Judiciales.</t>
  </si>
  <si>
    <t>Posibilidad de afectación económica y reputacional, por hallazgos de los entes de control, debido a aplicación  de la normatividad de  los servidores públicos  y seguimiento en el comité de conciliación, fuera de los parámetros establecidos.</t>
  </si>
  <si>
    <t xml:space="preserve">Condenas en contra de la Entidad.
Sanción por parte de órganos externos de control.
Detrimento patrimonial de la Entidad.
Posibles demandas.
Afectación de la imagen.
</t>
  </si>
  <si>
    <t xml:space="preserve">Administrar de forma eficaz, segura y confiable los recursos tecnológicos, físicos y documentales de la BPP, mediante la gestión, disposición, control y custodia adecuada de la documentación y demás recursos requeridos por las diferentes dependencias, contribuyendo al cumplimiento de los objetivos estratégicos institucionales. </t>
  </si>
  <si>
    <t xml:space="preserve">Este proceso inicia con la planeación de todas las actividades requeridas para la administración de los recursos fisicos, financieros, tecnologicos y documentales de la BPP y termina con la evaluación del cumplimiento de metas en la gestión de cada uno de estos recursos. </t>
  </si>
  <si>
    <t>Incumplimiento de la normartividad archivística  para garantizar el trámite y la custodia de los documentos.</t>
  </si>
  <si>
    <t>Posibilidad de afectaciónn económica y reputacional, por hallazgos de los entes de control y demandas judiciales debido a  incumplimiento de la normatividad archivística para garantizar el trámite y custodia de los documentos.</t>
  </si>
  <si>
    <t xml:space="preserve">
Falta de elaboración de los  inventarios documentales.
Falta de organización de los archivos de gestión.
Ingreso y salida de documentos  sin radicar.
No aplicar correctamente el procedimiento de préstamos documentales.</t>
  </si>
  <si>
    <t xml:space="preserve">
Incumplimiento de la política de gestión documental.
Pérdida de información instituicional por inconsistenias en la ubicación de los documentos.
Demora en la recuperación de la información.
Incumplimiento a la normatividad archivística.
Hallazgos por parte de los entes de control internos y/o externos.
Incumplimiento de términos en las respuestas de los trámites institucionales.</t>
  </si>
  <si>
    <t xml:space="preserve">Gestión Administrativa de recursos
</t>
  </si>
  <si>
    <t>Falta de  ética y valores en el ejercicio de la función pública.</t>
  </si>
  <si>
    <t>Instalaciones tecnologicas  sin el debido acompañamiento profesional e implementación de políticas de seguridad digital inadecuadas que  pueden llegar a colapsar nuestra sistema de información, generando amenazas y vulnerabilidades y  perdida de información.</t>
  </si>
  <si>
    <t>Falta de aplicación de políticas de seguridad digital.
Ausencia de políticas de control de acceso.
Falta de parametrización del software
Multiples permisos de administrador en los ordenadores de la entidad
Ignorar las actualizaciones de seguridad que precisa el ordenador, y por tanto quedar expuesto al ataque de virus, con el consecuente riesgo que alguno de ellos permita acceder a información confidencial, o hasta el control del ordenador de la entidad
Falta de respaldo de la información para la recuperación de la información
Mal uso de contraseñas y permisos, utilizar contraseñas bien estructuras que sean faciles de hackear</t>
  </si>
  <si>
    <t>AQUISICIÓN DE BIENES Y SERVICIOS SIN EL CUMPLIMIENTO DE LOS REQUISITOS NORMATIVOS</t>
  </si>
  <si>
    <t>Posibilidad de afectación económica por multa y sanciones del organismo de control debido la adquisición de bienes y servicios fuera de los requerimientos normativos.</t>
  </si>
  <si>
    <t xml:space="preserve">
Parálisis en los procesos.
Detrimento de la imagen de la entidad ante sus grupos de valor.
Incumplimienrto en los requerimientos contractuales. 
Hallazgos por parte de los entes control internos y externos.
Retraso en la ejecución de actividades y reproceso en la contratación.
Incumplimiento en la normatividad frente a los órganos de control.</t>
  </si>
  <si>
    <t xml:space="preserve">Incumplimiento en la calidad, veracidad y oportunidad de la información .
Falta de diligenciamiento del formato para el traslado de activos fijos.
Falta de compromiso por parte de los funcionarios para la custodia de los bienes entregados, para la ejecución de sus actividades.
</t>
  </si>
  <si>
    <t xml:space="preserve">Administrar de forma eficaz, segura y confiable los recursos tecnológicos, digital, físicos y documentales de la BPP, mediante la gestión, disposición, control y custodia adecuada de la documentación y demás recursos requeridos por las diferentes dependencias, contribuyendo al cumplimiento de los objetivos estratégicos institucionales. </t>
  </si>
  <si>
    <t xml:space="preserve">Fallas en el funcionamiento de los equipos y accesorios periféricos.
</t>
  </si>
  <si>
    <t>La combinación de factores como falta de mantenimiento preventivo, obsolecencia de los equipos, falta de elementos periféricos y accesorios, pueden ocasionar fallas en el funcionamiento de los equipos y, en consecuencia, pérdida de información, inoportunidad en la entrega del trabajo .</t>
  </si>
  <si>
    <t xml:space="preserve">Pérdida de información.
Inoportunidad en la entrega del trabajo por falta de las herramientas para el funcionamiento.
Fallas en el sistema de inforamción, servicios y aplicaciones.
</t>
  </si>
  <si>
    <t>La falta de Back-up, no utilizar la herramienta One-Drive por parte de los funcionarios, no utilizar apropiadamente los equipos, y no utilizar las políticas del sistema de seguridad de la información, pueden facilitar la información desprotegida, lo cuál causaría la pérdida de la disponibilidad de la información digital.</t>
  </si>
  <si>
    <t>Incumplimiento en la calidad y oportunidad de la información .
Pérdida de la información relevante de la entidad.</t>
  </si>
  <si>
    <t>Los equipos desactualizados en el software, no comunicar oportunamente al área de tecnología, los incidentes que se presenten en los equipos,la falta de conocimiento de políticas y la falta de conocimiento de los funcionarios en los temas de seguridad digital, pueden ocasionar ataques de intrusión de personal interno y externo buscando afectar los intereses de la entidad, o modificando los sistemas de información para beneficio propio</t>
  </si>
  <si>
    <t>Gestionar, administrar y controlar los recursos financieros de la biblioteca, de acuerdo a la normativa legal vigente garantizando la eficacia de los procesos y proyectos institucionales</t>
  </si>
  <si>
    <t xml:space="preserve">El proceso inicia con la planeación de actividades del presupuesto, elaboración y ejecución del mismo, finaliza con la rendición de informes financieros, contables y  presupuestales en el cierre de la vigencia y la implementación de las acciones de mejoramiento para el mismo proceso. </t>
  </si>
  <si>
    <t>Aplicación incorrecta de la normativa vigente contable durante el período fiscal</t>
  </si>
  <si>
    <t>Revisión  de las causaciones contables fuera de los tiempos establecidos</t>
  </si>
  <si>
    <t>Posibilidad de afectación económica por hallazgos del ente regulador, debido a ejecución financiera fuera del marco normativo.</t>
  </si>
  <si>
    <t xml:space="preserve">Incumplimiento a la normatividad contable.
Hallazgos por parte de los entes de control.
</t>
  </si>
  <si>
    <t xml:space="preserve">Información presupuestal inoportuna e insuficiente para la toma de decisiones </t>
  </si>
  <si>
    <t>El incumplimiento del cronograma de operación de la gestión presupuestal, puede ocasionar inoportunidad en la entrega de la información  requerida por los usuarios internos y externos, y en consecuencia incurrir en sanciones disciplinarias y pecunarias, incumplimiento en la normatividad vigente o hallazgos por parte de los órganos internos y/o externos de control.</t>
  </si>
  <si>
    <t xml:space="preserve">El proceso inicia con la planeación de actividades del presupuesto, elaboración y ejecución del mismo, continua con los procesos de facturacion,  recaudo, egresos y ejecucucion (pasar del inicio a la operacion)   finaliza con la rendición de informes financieros, contables y  presupuestales peiodicos en el cierre de la vigencia y la implementación de las acciones de mejoramiento para el mismo proceso. </t>
  </si>
  <si>
    <t xml:space="preserve">Incumplimiento en la ejecucion  al PAC.
</t>
  </si>
  <si>
    <t xml:space="preserve">
Ejecución inoportuna del PAC y errores en la identificación del recurso financiero afectado para el pago.</t>
  </si>
  <si>
    <t>La combinación de factores como no cobrar oportunamente los recursos de la entidad, Inoportunidad en la conciliación financiera, o desembolsos de cuentas diferentes pueden ocasionar sobrecostos en la liquidación de contratos con otras entidades, perdida de credibilidad por  parte de los contratistas, demandas contra la entidad.</t>
  </si>
  <si>
    <t xml:space="preserve">Gestión Financiera.
</t>
  </si>
  <si>
    <t xml:space="preserve">Situaciones como: Sistemas de información susceptibles de manipulación o adulteración.
Archivos contables con vacíos de información, manipulación indebida de la información en los análisis financieros. 
Inclusión de gastos no autorizados, sumados a la falta de integridad, puede generar una irregularidad en la gestión financiera que puede derivar en un incumplimiento normativo, en sanción por parte e entidades de control o investigación disciplinaria </t>
  </si>
  <si>
    <t>Incumplimiento de metas y objetivos institucionales.
Hallazgos por parte del ente de control y ente regulador.
Investigaciones disciplinarias, fiscales o penales.
Información errónea en los reportes financieros.</t>
  </si>
  <si>
    <t>Falta de aplicación y actualización de la plataforma del software XENCO de activos fijos e inventarios .</t>
  </si>
  <si>
    <t>Servidor web que contiene el front office de la entidad: La falta de políticas de seguridad digital, ausencia de políticas de control de acceso, contraseñas sin protección y mecanismos de autenticación débil, pueden facilitar una modificación no autorizada, lo cual causaría la pérdida de la integridad de la base de datos de nómina.</t>
  </si>
  <si>
    <t>SEGURIDAD DE LA INFORMACIÓN</t>
  </si>
  <si>
    <t xml:space="preserve">Generación de información que no dan cuenta de la realidad financiera.
</t>
  </si>
  <si>
    <t xml:space="preserve">Asesorar y evaluar el desempeño de los procesos, con el fin de promover su mejora y su capacidad de cumplir con los objetivos estrategicos  </t>
  </si>
  <si>
    <t>El proceso inicia  con la planeación de actividades  y finaliza con las acciones de mejoramiento para el propio proceso y la evaluación de la eficacia de las acciones de mejora</t>
  </si>
  <si>
    <t>Ineficacia  en el resultado a las auditorías legales y  las auditorias  internas del SIG</t>
  </si>
  <si>
    <t>Incumplimiento de lo requisitos para la ejecución de las auditorías internas de la BPP.</t>
  </si>
  <si>
    <t>Posibilidad de una afectación económica y reputacional por multa y sanción disciplinaria o administrativa  de órganos externos de control debido a seguimiento a auditorías legales de la OCI, e internas del SIG,  fuera del tiempo programado o no realizada.</t>
  </si>
  <si>
    <t>1.Falta de comprensión de los funcionarios del objetivo y dinámica de la auditoría interna del SIG.
2.Planificación inadecuada del programa de Auditorías.
3.No determinar bien el alcance de la auditoria.
5.Limitantes presupuestales para realizar auditorias
6.Falta de tiempo para cumplir el Plan Anual de Auditorías.
7.Falta de personal idóneo para realizar el plan de auditorías.
8.Falta de criterios estratégicos a considerar en la formulación de un plan de auditorías.
9.Personal de procesos no disponible para ser Auditado.
10.Documentación del proceso insuficiente al momento de hacer la Auditoría
11.Falta de documentación de los hallazgos o de evidencias que soporten los hallazgos</t>
  </si>
  <si>
    <t>1.Incumplimiento en los objetivos de la organización.
2.Falta de oportunidad y confiabilidad  de la información y sus registros.
3.Incurrir en sanciones disciplinarias o administrativas, por partes de órganos externos de control.
4.Afectación de la imagen reputacional.</t>
  </si>
  <si>
    <t>Incumplimiento en la autoevaluación y seguimiento a los planes de mejoramiento de la entidad.</t>
  </si>
  <si>
    <t>Posibilidad de afectación de la imagen de la entidad, por  hallazgos por parte de los entes de control, debido a incumplimiento en la autoevaluación y seguimiento a los planes de mejoramiento.</t>
  </si>
  <si>
    <t>1.Incumplimiento de los objetivos del proceso.
2.Incumplimiento en la calidad y oportunidad de la información.
3.Hallazgos por parte de los entes de control externos, por no tomar acciones correctivas en las fechas programadas.</t>
  </si>
  <si>
    <t>1.Programa de Auditoria con lineamientos de lucha contra la corrupción establecidos
2.Definición de perfil de Auditor idóneo
3.Contratación de Auditores que cumplan con la capacitación y experiencia
4.Acompañamiento al proceso de Auditorias por parte de la Subdirección de planeación
5.Levantamiento de hallazgos a los incumplimientos encontrados y planes de mejoramiento</t>
  </si>
  <si>
    <t>Posibilidad de afectación reputacional por  hallazgos de los entes de control , al encontrar información falsa o alterada por parte del Auditado de manera intencional</t>
  </si>
  <si>
    <t>1.Presentación del programa de Auditorías al Comité.
2.MIPG sensibilizando a los líderes de procesos sobre la importancia de la presentación de información veraz y oportuna.
3.Socialización a los auditados haciendo igual sensibilización.
4.Sensibilización antes de la Auditoria sobre la importancia de la integridad y la lucha contra la corrupción
5.Acompañamiento a las Auditorias por parte de la Subdirección de planeación para apoyar en la validación de la información</t>
  </si>
  <si>
    <t>Posibilidad de afectación reputacional por  hallazgos de los entes de control , al encontrar inconsistencia en los planes de mejoramiento  eliminando controles necesarios, para favorecer intereses de terceros.</t>
  </si>
  <si>
    <t>1.Capacitación en establecimiento de acciones de mejoramiento a responsables de procesos
2.Contar con personal íntegro y competente para la definición de acciones de mejoramiento
3.Revisión y seguimiento a planes de mejoramiento por parte de la Subdirección de planeación.</t>
  </si>
  <si>
    <t>Matriz de Calor Inherente</t>
  </si>
  <si>
    <t>Probabilidad</t>
  </si>
  <si>
    <t>Muy Alta
100%</t>
  </si>
  <si>
    <t>Alta
80%</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</si>
  <si>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</si>
  <si>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</si>
  <si>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</si>
  <si>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</si>
  <si>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</si>
  <si>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</si>
  <si>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</si>
  <si>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</si>
  <si>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</si>
  <si>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</si>
  <si>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</si>
  <si>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</si>
  <si>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Como referente, a continuación se muestra una tabla de actividades típicas relacionadas con la gestión de una entidad pública, bajo las cuales se definen las escalas de probabilidad:</t>
  </si>
  <si>
    <t>Muy Baja</t>
  </si>
  <si>
    <t>La actividad que conlleva el riesgo se ejecuta como máximos 2 veces por año</t>
  </si>
  <si>
    <t>ACTIVIDAD</t>
  </si>
  <si>
    <t>Probabilidad frente al Riesgo</t>
  </si>
  <si>
    <t>Baja</t>
  </si>
  <si>
    <t>La actividad que conlleva el riesgo se ejecuta de 3 a 24 veces por año</t>
  </si>
  <si>
    <t>Planeación estratégica</t>
  </si>
  <si>
    <t>1 vez al año</t>
  </si>
  <si>
    <t>Muy baja</t>
  </si>
  <si>
    <t>Media</t>
  </si>
  <si>
    <t>La actividad que conlleva el riesgo se ejecuta de 24 a 500 veces por año</t>
  </si>
  <si>
    <t>Actividades de talento humano, jurídica, administrativa</t>
  </si>
  <si>
    <t>Mensual</t>
  </si>
  <si>
    <t>Alta</t>
  </si>
  <si>
    <t>La actividad que conlleva el riesgo se ejecuta mínimo 500 veces al año y máximo 5000 veces por año</t>
  </si>
  <si>
    <t>Contabilidad, cartera</t>
  </si>
  <si>
    <t>Semanal</t>
  </si>
  <si>
    <t>Muy Alta</t>
  </si>
  <si>
    <t>La actividad que conlleva el riesgo se ejecuta más de 5000 veces por año</t>
  </si>
  <si>
    <t xml:space="preserve">*Tecnología (incluye disponibilidad de aplicativos), tesorería.
*Nota: En materia de tecnología se tiene en cuenta 1 hora funcionamiento = 1 vez.
Ej.: Aplicativo FURAG está disponible durante 2 meses las 24 horas, en consecuencia su frecuencia se calcularía 60 días * 24 horas= 1440 horas.
</t>
  </si>
  <si>
    <t>Diaria</t>
  </si>
  <si>
    <t>Muy alta</t>
  </si>
  <si>
    <t>PROBABILIDAD:  POSIBILIDAD DE OCURRENCIA DEL RIESGO</t>
  </si>
  <si>
    <r>
      <t xml:space="preserve">Para efectos de este análisis, </t>
    </r>
    <r>
      <rPr>
        <b/>
        <sz val="11"/>
        <color theme="1"/>
        <rFont val="Arial"/>
        <family val="2"/>
      </rPr>
      <t xml:space="preserve">la probabilidad de ocurrencia estará asociada a la exposición al riesgo del proceso o actividad </t>
    </r>
    <r>
      <rPr>
        <sz val="11"/>
        <color theme="1"/>
        <rFont val="Arial"/>
        <family val="2"/>
      </rPr>
      <t xml:space="preserve">que se esté analizando.
De este modo, </t>
    </r>
    <r>
      <rPr>
        <b/>
        <sz val="11"/>
        <color theme="1"/>
        <rFont val="Arial"/>
        <family val="2"/>
      </rPr>
      <t>la probabilidad inherente será el número de veces que se pasa por el punto de riesgo en el periodo de 1 año.</t>
    </r>
  </si>
  <si>
    <r>
      <t xml:space="preserve">Bajo este esquema, la subjetividad que usualmente afecta este tipo de análisis se elimina, ya que </t>
    </r>
    <r>
      <rPr>
        <b/>
        <sz val="11"/>
        <color theme="1"/>
        <rFont val="Arial"/>
        <family val="2"/>
      </rPr>
      <t>se puede determinar con claridad la frecuencia con la que se lleva a cabo una actividad,</t>
    </r>
    <r>
      <rPr>
        <sz val="11"/>
        <color theme="1"/>
        <rFont val="Arial"/>
        <family val="2"/>
      </rPr>
      <t xml:space="preserve"> en vez de considerar los posibles eventos que pudiesen haberse dado en el pasado, ya que bajo esta óptica, si nunca se han presentado eventos, todos los riesgos tendrán la tendencia a quedar ubicados en niveles bajos, situación que no es real frente a la gestión de las entidades públicas colombianas.</t>
    </r>
  </si>
  <si>
    <t>Tabla Criterios para definir el nivel de impacto</t>
  </si>
  <si>
    <t>Afectación Económica (o presupuestal)</t>
  </si>
  <si>
    <t>Pérdida Reputacional</t>
  </si>
  <si>
    <t>Insignificante</t>
  </si>
  <si>
    <t>Leve 20%</t>
  </si>
  <si>
    <t xml:space="preserve">Afectación menor a 10 SMLMV </t>
  </si>
  <si>
    <t xml:space="preserve">Menor-40% </t>
  </si>
  <si>
    <t xml:space="preserve">Entre 10 y 50 SMLMV </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</si>
  <si>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</si>
  <si>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</si>
  <si>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</si>
  <si>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</si>
  <si>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</si>
  <si>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</si>
  <si>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</si>
  <si>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</si>
  <si>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r>
      <rPr>
        <b/>
        <sz val="18"/>
        <color theme="1"/>
        <rFont val="Arial"/>
        <family val="2"/>
      </rPr>
      <t>Nota:</t>
    </r>
    <r>
      <rPr>
        <sz val="18"/>
        <color theme="1"/>
        <rFont val="Arial"/>
        <family val="2"/>
      </rPr>
      <t xml:space="preserve"> Dependiendo del tamaño y complejidad de los procesos en la entidad, la tabla 5 podrá ser ajustada o adaptada a sus necesidades.</t>
    </r>
  </si>
  <si>
    <r>
      <t>Para la construcción de la tabla de criterios</t>
    </r>
    <r>
      <rPr>
        <b/>
        <sz val="14"/>
        <color theme="1"/>
        <rFont val="Arial"/>
        <family val="2"/>
      </rPr>
      <t xml:space="preserve"> se definen los impactos económicos y reputacionales </t>
    </r>
    <r>
      <rPr>
        <sz val="14"/>
        <color theme="1"/>
        <rFont val="Arial"/>
        <family val="2"/>
      </rPr>
      <t>como las variables principales:
Cabe señalar que en la versión 2018 de la Guía de administración del riesgo se contemplaban</t>
    </r>
    <r>
      <rPr>
        <b/>
        <sz val="14"/>
        <color rgb="FFFF0000"/>
        <rFont val="Arial"/>
        <family val="2"/>
      </rPr>
      <t xml:space="preserve"> afectaciones a la ejecución presupuestal, pagos por sanciones económicas, indemnizaciones a terceros, sanciones por incumplimientos de tipo legal; así como afectación a la imagen institucional por vulneraciones a la información o por fallas en la prestación del servicio, todos estos temas se agrupan en impacto económico y reputacional en la versión 2020.</t>
    </r>
  </si>
  <si>
    <r>
      <t xml:space="preserve">Cuando se presenten ambos impactos para un riesgo, tanto económico como reputacional, con diferente niveles se debe tomar el nivel más alto.
</t>
    </r>
    <r>
      <rPr>
        <sz val="14"/>
        <color theme="1"/>
        <rFont val="Arial"/>
        <family val="2"/>
      </rPr>
      <t>Así por ejemplo: para un riesgo identificado se define un impacto económico en nivel insignificante e impacto reputacional en nivel moderado, se tomará el más alto, en este caso sería el nivel moderado.</t>
    </r>
  </si>
  <si>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</si>
  <si>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</si>
  <si>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</si>
  <si>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</si>
  <si>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</si>
  <si>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</si>
  <si>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</si>
  <si>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</si>
  <si>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ATRIBUTOS PARA EL DISEÑO DEL RIESGO</t>
  </si>
  <si>
    <t xml:space="preserve">Tabla 7 Aplicación tabla atributos a ejemplo propuesto </t>
  </si>
  <si>
    <t>CARACTERÍSTICAS</t>
  </si>
  <si>
    <t>DESCRIPCIÓN</t>
  </si>
  <si>
    <t>Atributos de Eficiencia</t>
  </si>
  <si>
    <t>TIPO</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</si>
  <si>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</si>
  <si>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</si>
  <si>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</si>
  <si>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</si>
  <si>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</si>
  <si>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</si>
  <si>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</si>
  <si>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</si>
  <si>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</si>
  <si>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</si>
  <si>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t>Aplicación de controles para establecer el riesgo residual</t>
  </si>
  <si>
    <t>% CONTROLES ZONA DE  RIESGO RESIDUAL</t>
  </si>
  <si>
    <t>Riesgo</t>
  </si>
  <si>
    <t>Datos relacionados con la probabilidad e impacto inherentes</t>
  </si>
  <si>
    <t>Datos valoración de controles</t>
  </si>
  <si>
    <t>Cálculos requeridos</t>
  </si>
  <si>
    <t>Probabilidad inherente</t>
  </si>
  <si>
    <t>Valoración control 1 preventivo</t>
  </si>
  <si>
    <r>
      <t xml:space="preserve">60%* 40% = 24% 60% - 24% = </t>
    </r>
    <r>
      <rPr>
        <sz val="9"/>
        <color rgb="FFFF0000"/>
        <rFont val="Arial"/>
        <family val="2"/>
      </rPr>
      <t>36%</t>
    </r>
  </si>
  <si>
    <t>Valor probabilidad para aplicar 2o control</t>
  </si>
  <si>
    <t>Valoración control 2 detectivo</t>
  </si>
  <si>
    <r>
      <t>36%* 30% = 10,8% 36% - 10,8% =</t>
    </r>
    <r>
      <rPr>
        <sz val="9"/>
        <color rgb="FFFF0000"/>
        <rFont val="Arial"/>
        <family val="2"/>
      </rPr>
      <t xml:space="preserve"> 25,2%</t>
    </r>
  </si>
  <si>
    <t>Probabilidad Residual</t>
  </si>
  <si>
    <t>No se tienen controles para aplicar al impacto</t>
  </si>
  <si>
    <t>N/A</t>
  </si>
  <si>
    <t>Impacto Residual</t>
  </si>
  <si>
    <t>4.4.1. La determinación de la probabilidad</t>
  </si>
  <si>
    <t>La determinación de la probabilidad (posibilidad de ocurrencia del riesgo) se debe llevar a cabo de acuerdo con lo establecido en el aparte 3.1.1 de esta guía.
Es importante resaltar que la frecuencia a la que se hace referencia en 3.1.1 se relaciona con la ejecución de la actividad de la cual proviene el riesgo de corrupción.
Es decir, se debe considerar desde el objetivo del proceso y su exposición al riesgo, en este sentido, y para este análisis, se retoma la tabla 4 definida en el aparte 3.1.1 
de la presente guía:</t>
  </si>
  <si>
    <t>4.4.2. La determinación del impacto</t>
  </si>
  <si>
    <t>Para la determinación del impacto frente a posibles materializaciones de riesgos de corrupción se analizarán únicamente los siguientes niveles i) moderado, ii) mayor, y iii) catastrófico, dado que estos riesgos siempre serán significativos, en tal sentido, no aplican los niveles de impacto insignificante y menor, que sí aplican para las demás tipologías de riesgos.</t>
  </si>
  <si>
    <t>Ahora bien, para establecer estos niveles de impacto se deberán aplicar las siguientes preguntas frente al riesgo identificado (ver tabla 16):</t>
  </si>
  <si>
    <t>TABLA PARA ESTABLECER ZONA DE RIESGO CORRUPCIÓN</t>
  </si>
  <si>
    <t xml:space="preserve">PREGUNTA: </t>
  </si>
  <si>
    <t>RESPUESTA  (X)</t>
  </si>
  <si>
    <t xml:space="preserve">SI EL RIESGO DE CORRUPCIÓN SE MATERIALIZA PODRÍA... </t>
  </si>
  <si>
    <t>SI</t>
  </si>
  <si>
    <t>NO</t>
  </si>
  <si>
    <r>
      <t xml:space="preserve">1 </t>
    </r>
    <r>
      <rPr>
        <sz val="10"/>
        <color rgb="FF353835"/>
        <rFont val="Arial"/>
        <family val="2"/>
      </rPr>
      <t xml:space="preserve">¿Afectar al grupo de funcionarios del proceso? </t>
    </r>
  </si>
  <si>
    <t>X</t>
  </si>
  <si>
    <r>
      <t xml:space="preserve">2 </t>
    </r>
    <r>
      <rPr>
        <sz val="10"/>
        <color rgb="FF353835"/>
        <rFont val="Arial"/>
        <family val="2"/>
      </rPr>
      <t>¿Afectar el cumplimiento de metas y objetivos de la dependencia?</t>
    </r>
  </si>
  <si>
    <t>x</t>
  </si>
  <si>
    <r>
      <t xml:space="preserve">3 </t>
    </r>
    <r>
      <rPr>
        <sz val="10"/>
        <color rgb="FF353835"/>
        <rFont val="Arial"/>
        <family val="2"/>
      </rPr>
      <t xml:space="preserve">¿Afectar el cumplimiento de misión de la entidad? </t>
    </r>
  </si>
  <si>
    <r>
      <t xml:space="preserve">4 </t>
    </r>
    <r>
      <rPr>
        <sz val="10"/>
        <color rgb="FF353835"/>
        <rFont val="Arial"/>
        <family val="2"/>
      </rPr>
      <t xml:space="preserve">¿Afectar el cumplimiento de la misión del sector al que pertenece la entidad? </t>
    </r>
  </si>
  <si>
    <r>
      <t xml:space="preserve">5 </t>
    </r>
    <r>
      <rPr>
        <sz val="10"/>
        <color rgb="FF353835"/>
        <rFont val="Arial"/>
        <family val="2"/>
      </rPr>
      <t xml:space="preserve">¿Generar pérdida de confianza de la entidad, afectando su reputación? </t>
    </r>
  </si>
  <si>
    <r>
      <t xml:space="preserve">6 </t>
    </r>
    <r>
      <rPr>
        <sz val="10"/>
        <color rgb="FF353835"/>
        <rFont val="Arial"/>
        <family val="2"/>
      </rPr>
      <t xml:space="preserve">¿Generar pérdida de recursos económicos?  </t>
    </r>
  </si>
  <si>
    <r>
      <t xml:space="preserve">7 </t>
    </r>
    <r>
      <rPr>
        <sz val="10"/>
        <color rgb="FF353835"/>
        <rFont val="Arial"/>
        <family val="2"/>
      </rPr>
      <t xml:space="preserve">¿Afectar la generación de los productos o la prestación de servicios? </t>
    </r>
  </si>
  <si>
    <r>
      <t xml:space="preserve">8 </t>
    </r>
    <r>
      <rPr>
        <sz val="10"/>
        <color rgb="FF353835"/>
        <rFont val="Arial"/>
        <family val="2"/>
      </rPr>
      <t xml:space="preserve">¿Dar lugar al detrimento de calidad de vida de la comunidad por la pérdida del bien,  servicios o recursos públicos? </t>
    </r>
  </si>
  <si>
    <r>
      <t xml:space="preserve">9 </t>
    </r>
    <r>
      <rPr>
        <sz val="10"/>
        <color rgb="FF353835"/>
        <rFont val="Arial"/>
        <family val="2"/>
      </rPr>
      <t xml:space="preserve">¿Generar pérdida de información de la entidad? </t>
    </r>
  </si>
  <si>
    <r>
      <t xml:space="preserve">10 </t>
    </r>
    <r>
      <rPr>
        <sz val="10"/>
        <color rgb="FF353835"/>
        <rFont val="Arial"/>
        <family val="2"/>
      </rPr>
      <t xml:space="preserve">¿Generar intervención de los órganos de control, de la Fiscalía u otro ente? </t>
    </r>
  </si>
  <si>
    <r>
      <t xml:space="preserve">11 </t>
    </r>
    <r>
      <rPr>
        <sz val="10"/>
        <color rgb="FF353835"/>
        <rFont val="Arial"/>
        <family val="2"/>
      </rPr>
      <t xml:space="preserve">¿Dar lugar a procesos sancionatorios? </t>
    </r>
  </si>
  <si>
    <r>
      <t xml:space="preserve">12 </t>
    </r>
    <r>
      <rPr>
        <sz val="10"/>
        <color rgb="FF353835"/>
        <rFont val="Arial"/>
        <family val="2"/>
      </rPr>
      <t xml:space="preserve">¿Dar lugar a procesos disciplinarios? </t>
    </r>
  </si>
  <si>
    <r>
      <t xml:space="preserve">13 </t>
    </r>
    <r>
      <rPr>
        <sz val="10"/>
        <color rgb="FF353835"/>
        <rFont val="Arial"/>
        <family val="2"/>
      </rPr>
      <t xml:space="preserve">¿Dar lugar a procesos fiscales? </t>
    </r>
  </si>
  <si>
    <r>
      <t xml:space="preserve">14 </t>
    </r>
    <r>
      <rPr>
        <sz val="10"/>
        <color rgb="FF353835"/>
        <rFont val="Arial"/>
        <family val="2"/>
      </rPr>
      <t xml:space="preserve">¿Dar lugar a procesos penales? </t>
    </r>
  </si>
  <si>
    <r>
      <t xml:space="preserve">15 </t>
    </r>
    <r>
      <rPr>
        <sz val="10"/>
        <color rgb="FF353835"/>
        <rFont val="Arial"/>
        <family val="2"/>
      </rPr>
      <t xml:space="preserve">¿Generar pérdida de credibilidad del sector? </t>
    </r>
  </si>
  <si>
    <r>
      <t xml:space="preserve">16 </t>
    </r>
    <r>
      <rPr>
        <sz val="10"/>
        <color rgb="FF353835"/>
        <rFont val="Arial"/>
        <family val="2"/>
      </rPr>
      <t xml:space="preserve">¿Ocasionar lesiones físicas o pérdida de vidas humanas? </t>
    </r>
  </si>
  <si>
    <r>
      <t xml:space="preserve">17 </t>
    </r>
    <r>
      <rPr>
        <sz val="10"/>
        <color rgb="FF353835"/>
        <rFont val="Arial"/>
        <family val="2"/>
      </rPr>
      <t>¿Afectar la imagen regional?</t>
    </r>
  </si>
  <si>
    <r>
      <t xml:space="preserve">18 </t>
    </r>
    <r>
      <rPr>
        <sz val="10"/>
        <color rgb="FF353835"/>
        <rFont val="Arial"/>
        <family val="2"/>
      </rPr>
      <t xml:space="preserve">¿Afectar la imagen nacional? </t>
    </r>
    <r>
      <rPr>
        <sz val="12"/>
        <color rgb="FF353835"/>
        <rFont val="Calibri"/>
        <family val="2"/>
        <scheme val="minor"/>
      </rPr>
      <t/>
    </r>
  </si>
  <si>
    <r>
      <t xml:space="preserve">19 </t>
    </r>
    <r>
      <rPr>
        <sz val="10"/>
        <color rgb="FF353835"/>
        <rFont val="Arial"/>
        <family val="2"/>
      </rPr>
      <t xml:space="preserve">¿Generar daño ambiental? </t>
    </r>
  </si>
  <si>
    <t xml:space="preserve">Responder afirmativamente de UNA a CINCO pregunta(s) genera un impacto moderado. Responder afirmativamente de SEIS a ONCE preguntas genera un impacto mayor. Responder afirmativamente de DOCE a DIECINUEVE preguntas genera un impacto catastrófico. </t>
  </si>
  <si>
    <t xml:space="preserve">MODERADO </t>
  </si>
  <si>
    <t xml:space="preserve">Genera medianas consecuencias sobre la entidad </t>
  </si>
  <si>
    <t xml:space="preserve">MAYOR </t>
  </si>
  <si>
    <t xml:space="preserve">Genera altas consecuencias sobre la entidad. </t>
  </si>
  <si>
    <t xml:space="preserve">CATASTRÓFICO : </t>
  </si>
  <si>
    <t xml:space="preserve">Genera consecuencias desastrosas para la entidad </t>
  </si>
  <si>
    <t>Tabla 14 Matriz para la definición del riesgo de corrupción</t>
  </si>
  <si>
    <t>Con el fin de facilitar la identificación de riesgos de corrupción y evitar que se presenten confusiones entre un riesgo de gestión y uno de corrupción, se sugiere la utilización de la matriz de definición de riesgo de corrupción porque incorpora cada uno de los componentes de su definición.</t>
  </si>
  <si>
    <t>PROCESOS</t>
  </si>
  <si>
    <t>ACTOS DE CORRUPCIÓN</t>
  </si>
  <si>
    <t>Direccionamiento estratégico (alta dirección)</t>
  </si>
  <si>
    <t>● Concentración de autoridad o exceso de poder. Extralimitación de funciones.
● Ausencia de canales de comunicación.
● Amiguismo y clientelismo.</t>
  </si>
  <si>
    <t>Financiero (está relacionado con áreas de planeación y presupuesto)</t>
  </si>
  <si>
    <t>● Inclusión de gastos no autorizados.
● Inversiones de dineros públicos en entidades de dudosa solidez financiera a cambio de beneficios indebidos para servidores públicos encargados de su administración.
● Inexistencia de registros auxiliares que permitan identificar y controlar los rubros de inversión.
● Inexistencia de archivos contables.
● Afectar rubros que no corresponden con el objeto del gasto en beneficio propio o a cambio de una retribución económica.</t>
  </si>
  <si>
    <t>De contratación (como proceso o bien los procedimientos ligados a este)</t>
  </si>
  <si>
    <t>● Estudios previos o de factibilidad deficientes.
● Estudios previos o de factibilidad manipulados por personal interesado en el futuro proceso de contratación. (Estableciendo necesidades inexistentes o aspectos que benefician a una firma en particular).
● Pliegos de condiciones hechos a la medida de una firma en particular.
● Disposiciones establecidas en los pliegos de condiciones que permiten a los participantes direccionar los procesos hacia un grupo en particular. (Ej.: media geométrica). ● Visitas obligatorias establecidas en el pliego de condiciones que restringen la participación.
● Adendas que cambian condiciones generales del proceso para favorecer a grupos determinados.
● Urgencia manifiesta inexistente.
● Concentrar las labores de supervisión en poco personal.
● Contratar con compañías de papel que no cuentan con experiencia.</t>
  </si>
  <si>
    <t>De información y documentación</t>
  </si>
  <si>
    <t>● Ausencia o debilidad de medidas y/o políticas de conflictos de interés.
● Concentración de información de determinadas actividades o procesos en una persona.
● Ausencia de sistemas de información que pueden facilitar el acceso a información y su posible manipulación o adulteración.
● Ocultar la información considerada pública para los usuarios.
● Ausencia o debilidad de canales de comunicación</t>
  </si>
  <si>
    <t>De Investigación y Sanción</t>
  </si>
  <si>
    <t>● Inexistencia de canales de denuncia interna o externa.
● Dilatar el proceso para lograr el vencimiento de términos o la prescripción de este.
● Desconocimiento de la ley mediante interpretaciones subjetivas de las normas vigentes para evitar o postergar su aplicación.
● Exceder las facultades legales en los fallos.</t>
  </si>
  <si>
    <t>De trámites y/o servicios internos y externos</t>
  </si>
  <si>
    <t>● Cobros asociados al trámite.
● Influencia de tramitadores.
● Tráfico de influencias: (amiguismo, persona influyente).</t>
  </si>
  <si>
    <t>De reconocimiento de un derecho (expedición de licencias y/o permisos)</t>
  </si>
  <si>
    <t>● Falta de procedimientos claros para el trámite
● Imposibilitar el otorgamiento de una licencia o permiso.
● Tráfico de influencias: (amiguismo, persona influyente).</t>
  </si>
  <si>
    <t>Ejemplo identificación activos del proceso</t>
  </si>
  <si>
    <t>Identificación de los activos de seguridad de la información:
 como primer paso para la identificación de riesgos de seguridad de la información es necesario identificar los activos de información del proceso.</t>
  </si>
  <si>
    <t xml:space="preserve">Activo  </t>
  </si>
  <si>
    <t xml:space="preserve"> Descripción</t>
  </si>
  <si>
    <t xml:space="preserve"> Dueño del activo </t>
  </si>
  <si>
    <t>Tipo del activo</t>
  </si>
  <si>
    <t>Ley 1712 de 2014</t>
  </si>
  <si>
    <t xml:space="preserve">Ley 1581 de 2012 </t>
  </si>
  <si>
    <t xml:space="preserve"> Criticidad respecto a su confidencialidad</t>
  </si>
  <si>
    <t>Criticidad respecto a completitud o integridad</t>
  </si>
  <si>
    <t xml:space="preserve"> Criticidad respecto a su disponibilidad </t>
  </si>
  <si>
    <t>Nivel de criticidad</t>
  </si>
  <si>
    <t>¿Qué son los activos?</t>
  </si>
  <si>
    <t>¿Por qué identificar los activos?</t>
  </si>
  <si>
    <t>Gestión financiera</t>
  </si>
  <si>
    <t>Base de datos de nómina</t>
  </si>
  <si>
    <t>Base de datos con información de nómina de la entidad</t>
  </si>
  <si>
    <t>Jefe de oficina financiera</t>
  </si>
  <si>
    <t>Información reservada</t>
  </si>
  <si>
    <t>No contiene datos personales</t>
  </si>
  <si>
    <t>Un activo es cualquier elemento que tenga valor para la organización, sin embargo, en el contexto de seguridad digital, son activos elementos tales como:
-Aplicaciones de la organización.
-Servicios web
-Redes
 -Información física o digital
-Tecnologías de información TI
-Tecnologías de operación TO que utiliza la organización para funcionar en el entorno digital</t>
  </si>
  <si>
    <t>Permite determinar qué es lo más importante que cada entidad y sus procesos poseen (sean bases de datos, archivos, servidores web o aplicaciones clave para que la entidad pueda prestar sus servicios).
La entidad puede saber qué es lo que debe proteger para garantizar tanto su funcionamiento interno como su funcionamiento de cara al ciudadano, aumentando así su confianza en el uso del entorno digital.</t>
  </si>
  <si>
    <t>Aplicativo de nómina</t>
  </si>
  <si>
    <t>Servidor web que contiene el front office de la entidad</t>
  </si>
  <si>
    <t>Software</t>
  </si>
  <si>
    <t>BAJA</t>
  </si>
  <si>
    <t xml:space="preserve">MEDIA </t>
  </si>
  <si>
    <t>Cuentas de cobro</t>
  </si>
  <si>
    <t>Formatos de cobro diligenciados</t>
  </si>
  <si>
    <t>Información pública</t>
  </si>
  <si>
    <t>Tabla de amenazas y vulnerabilidades de acuerdo con el tipo de activo</t>
  </si>
  <si>
    <t xml:space="preserve">Tipo de activo </t>
  </si>
  <si>
    <t xml:space="preserve">Ejemplos de vulnerabilidades </t>
  </si>
  <si>
    <t>Ejemplos de amenazas</t>
  </si>
  <si>
    <t>Hardware</t>
  </si>
  <si>
    <t>Almacenamiento de medios sin protección</t>
  </si>
  <si>
    <t>Hurto de medios o documentos</t>
  </si>
  <si>
    <t>Ausencia de parches de seguridad</t>
  </si>
  <si>
    <t>Abuso de los derechos</t>
  </si>
  <si>
    <t>Red</t>
  </si>
  <si>
    <t>Líneas de comunicación sin protección</t>
  </si>
  <si>
    <t>Escucha encubierta (Información oculta).</t>
  </si>
  <si>
    <t>Falta de controles de acceso físico</t>
  </si>
  <si>
    <t>Hurto de información</t>
  </si>
  <si>
    <t>Personal</t>
  </si>
  <si>
    <t>Falta de capacitación en las herramientas</t>
  </si>
  <si>
    <t>Error en el uso</t>
  </si>
  <si>
    <t>Organización</t>
  </si>
  <si>
    <t>Ausencia de políticas de seguridad</t>
  </si>
  <si>
    <t>La determinación del impacto se debe llevar a cabo de acuerdo con lo establecido en el aparte 3.1.2 de la presente guía, entendiendo que el impacto se entiende como la consecuencia económica y reputacional que se genera por la materialización del riesgo.</t>
  </si>
  <si>
    <t>se aplica la matriz de calor establecida en el numeral 3.2.1 de la presente guía, que se retoma a continuación:</t>
  </si>
  <si>
    <t>Figura 27 Formato mapa riesgos seguridad de la información</t>
  </si>
  <si>
    <t>VALORACIÓN DEL RIESGO</t>
  </si>
  <si>
    <t>Riesgos del proceso de Auditorias</t>
  </si>
  <si>
    <t xml:space="preserve">Riesgo </t>
  </si>
  <si>
    <t xml:space="preserve">Causas </t>
  </si>
  <si>
    <t>RIESGO INHERENTE</t>
  </si>
  <si>
    <t>Acción para mitigar el Riesgo</t>
  </si>
  <si>
    <t>Nivel de riesgo</t>
  </si>
  <si>
    <t>Ineficacia de los resultados de auditorias</t>
  </si>
  <si>
    <r>
      <t>1.</t>
    </r>
    <r>
      <rPr>
        <sz val="7"/>
        <color rgb="FF000000"/>
        <rFont val="Times New Roman"/>
        <family val="1"/>
      </rPr>
      <t xml:space="preserve">     </t>
    </r>
    <r>
      <rPr>
        <sz val="8"/>
        <color rgb="FF000000"/>
        <rFont val="Arial"/>
        <family val="2"/>
      </rPr>
      <t>Falta de comprensión  de los funcionarios  del objetivo y dinámica  de la auditoría interna del SIG.</t>
    </r>
  </si>
  <si>
    <t>Posible</t>
  </si>
  <si>
    <r>
      <t>2.</t>
    </r>
    <r>
      <rPr>
        <sz val="7"/>
        <color rgb="FF000000"/>
        <rFont val="Times New Roman"/>
        <family val="1"/>
      </rPr>
      <t xml:space="preserve">     </t>
    </r>
    <r>
      <rPr>
        <sz val="8"/>
        <color rgb="FF000000"/>
        <rFont val="Arial"/>
        <family val="2"/>
      </rPr>
      <t>Planificación inadecuada del programa de Auditorías.</t>
    </r>
  </si>
  <si>
    <t>1. 2. 3.9. Formulación y socialización de un programa de auditorías para el SGC, con definición del alcance a los 10 procesos del MOP. Concientización al personal.</t>
  </si>
  <si>
    <r>
      <t>3.</t>
    </r>
    <r>
      <rPr>
        <sz val="7"/>
        <color rgb="FF000000"/>
        <rFont val="Times New Roman"/>
        <family val="1"/>
      </rPr>
      <t xml:space="preserve">     </t>
    </r>
    <r>
      <rPr>
        <sz val="8"/>
        <color rgb="FF000000"/>
        <rFont val="Arial"/>
        <family val="2"/>
      </rPr>
      <t>No determinar bien el alcance de la auditoria.</t>
    </r>
  </si>
  <si>
    <t>4. Establecimiento de un plan de auditorías con buen tiempo de anterioridad para la preparación de los procesos y con mayor margen de tiempo para la entrega y verificación de la información.</t>
  </si>
  <si>
    <r>
      <t>4.</t>
    </r>
    <r>
      <rPr>
        <sz val="7"/>
        <color rgb="FF000000"/>
        <rFont val="Times New Roman"/>
        <family val="1"/>
      </rPr>
      <t xml:space="preserve">     </t>
    </r>
    <r>
      <rPr>
        <sz val="8"/>
        <color rgb="FF000000"/>
        <rFont val="Arial"/>
        <family val="2"/>
      </rPr>
      <t>No  entregar la información real pertinente solicitada para el examen de auditoria.</t>
    </r>
  </si>
  <si>
    <t>5. Asignación de presupuesto para contratación de la auditoría.</t>
  </si>
  <si>
    <r>
      <t>5.</t>
    </r>
    <r>
      <rPr>
        <sz val="7"/>
        <color rgb="FF000000"/>
        <rFont val="Times New Roman"/>
        <family val="1"/>
      </rPr>
      <t xml:space="preserve">     </t>
    </r>
    <r>
      <rPr>
        <sz val="8"/>
        <color rgb="FF000000"/>
        <rFont val="Arial"/>
        <family val="2"/>
      </rPr>
      <t xml:space="preserve">Limitantes presupuestales para realizar auditorias </t>
    </r>
  </si>
  <si>
    <t>6. 7. Contratación de la auditoria interna con un profesional idóneo, con dedicación exclusiva al tema.</t>
  </si>
  <si>
    <r>
      <t>6.</t>
    </r>
    <r>
      <rPr>
        <sz val="7"/>
        <color rgb="FF000000"/>
        <rFont val="Times New Roman"/>
        <family val="1"/>
      </rPr>
      <t xml:space="preserve">     </t>
    </r>
    <r>
      <rPr>
        <sz val="8"/>
        <color rgb="FF000000"/>
        <rFont val="Arial"/>
        <family val="2"/>
      </rPr>
      <t>Falta de tiempo para cumplir el Plan Anual de Auditorías.</t>
    </r>
  </si>
  <si>
    <t>8. Definición de criterios transversales y específicos a auditar, en el plan de auditoría.</t>
  </si>
  <si>
    <r>
      <t>7.</t>
    </r>
    <r>
      <rPr>
        <sz val="7"/>
        <color rgb="FF000000"/>
        <rFont val="Times New Roman"/>
        <family val="1"/>
      </rPr>
      <t xml:space="preserve">     </t>
    </r>
    <r>
      <rPr>
        <sz val="8"/>
        <color rgb="FF000000"/>
        <rFont val="Arial"/>
        <family val="2"/>
      </rPr>
      <t>Falta de personal idóneo para realizar el plan de auditorías.</t>
    </r>
  </si>
  <si>
    <t>10. Documentación continua del SGC</t>
  </si>
  <si>
    <r>
      <t>8.</t>
    </r>
    <r>
      <rPr>
        <sz val="7"/>
        <color rgb="FF000000"/>
        <rFont val="Times New Roman"/>
        <family val="1"/>
      </rPr>
      <t xml:space="preserve">     </t>
    </r>
    <r>
      <rPr>
        <sz val="8"/>
        <color rgb="FF000000"/>
        <rFont val="Arial"/>
        <family val="2"/>
      </rPr>
      <t>Falta de criterios estratégicos a considerar en la formulación de un plan de auditorías.</t>
    </r>
  </si>
  <si>
    <t>7.9. Acompañamiento al Auditor por parte del equipo SGC en el desarrollo de la Auditoría.</t>
  </si>
  <si>
    <r>
      <t>9.</t>
    </r>
    <r>
      <rPr>
        <sz val="7"/>
        <color rgb="FF000000"/>
        <rFont val="Times New Roman"/>
        <family val="1"/>
      </rPr>
      <t xml:space="preserve">     </t>
    </r>
    <r>
      <rPr>
        <sz val="8"/>
        <color rgb="FF000000"/>
        <rFont val="Arial"/>
        <family val="2"/>
      </rPr>
      <t>Personal de procesos no disponible para ser Auditado.</t>
    </r>
  </si>
  <si>
    <t xml:space="preserve">11. Formulación de hallazgos solo contra evidencia objetiva y requisitos asociados. </t>
  </si>
  <si>
    <r>
      <t>10.</t>
    </r>
    <r>
      <rPr>
        <sz val="7"/>
        <color rgb="FF000000"/>
        <rFont val="Times New Roman"/>
        <family val="1"/>
      </rPr>
      <t xml:space="preserve">   </t>
    </r>
    <r>
      <rPr>
        <sz val="8"/>
        <color rgb="FF000000"/>
        <rFont val="Arial"/>
        <family val="2"/>
      </rPr>
      <t>Documentación del proceso insuficiente al momento de hacer la Auditoría.</t>
    </r>
  </si>
  <si>
    <r>
      <t>11.</t>
    </r>
    <r>
      <rPr>
        <sz val="7"/>
        <color rgb="FF000000"/>
        <rFont val="Times New Roman"/>
        <family val="1"/>
      </rPr>
      <t xml:space="preserve">   </t>
    </r>
    <r>
      <rPr>
        <sz val="8"/>
        <color rgb="FF000000"/>
        <rFont val="Arial"/>
        <family val="2"/>
      </rPr>
      <t xml:space="preserve">Falta de documentación de los hallazgos o de evidencias que soporten los hallazgos. </t>
    </r>
  </si>
  <si>
    <t xml:space="preserve">1. Falta de oportunidad en el reporte de acciones correctivas a los hallazgos identificados en la auditoría, por parte de las áreas. </t>
  </si>
  <si>
    <t>Probable</t>
  </si>
  <si>
    <t>1.Establecer un  del Plan de mejoramiento con cada uno de los procesos, a partir de las Auditorías internas, con cronograma de trabajo.</t>
  </si>
  <si>
    <t>2. Debilidad en el análisis de datos para la definición de acciones correctivas y de gestión del riesgo.</t>
  </si>
  <si>
    <t>2.4. Asignación de personal adecuado para el seguimiento a las acciones de la auditoría y el análisis de datos.</t>
  </si>
  <si>
    <t>3. Inoportunidad o ineficacia en la implementación de planes de mejoramiento.</t>
  </si>
  <si>
    <t>3. Realizar seguimiento a las acciones de la auditoria, cuantificando los niveles de avance.</t>
  </si>
  <si>
    <t>4. Ausencia de personal idóneo para llevar a cabo el seguimiento a las acciones de mejoramiento del SGC..</t>
  </si>
  <si>
    <t>Riesgos de corrupción asociados al proceso de Auditorias</t>
  </si>
  <si>
    <t>Nivel del riesgo</t>
  </si>
  <si>
    <t>Rara vez</t>
  </si>
  <si>
    <t>Programa de Auditoria con lineamientos de lucha contra la corrupción establecidos.</t>
  </si>
  <si>
    <t>Definición de perfil de Auditor idóneo</t>
  </si>
  <si>
    <t>Contratación de Auditores que cumplan con la capacitación y experiencia</t>
  </si>
  <si>
    <t>Acompañamiento al proceso de Auditorias por parte de la Subdirección de planeación</t>
  </si>
  <si>
    <t>Levantamiento de hallazgos a los incumplimientos encontrados y planes de mejoramiento</t>
  </si>
  <si>
    <t>Presentación del programa de Auditorías al Comité MIPG sensibilizando a los líderes de procesos sobre la importancia de la presentación de información veraz y oportuna. Socialización a los auditados haciendo igual sensibilización.</t>
  </si>
  <si>
    <t>Sensibilización antes de la Auditoria sobre la importancia de la integridad y la lucha contra la corrupción, acompañamiento a las Auditorias por parte de la Subdirección de planeación para apoyar en la validación de la información.</t>
  </si>
  <si>
    <t>Formulación de planes de mejoramiento evadiendo o eliminando controles necesarios, para  favorecer intereses de terceros.</t>
  </si>
  <si>
    <t>Capacitación en establecimiento de acciones de mejoramiento a  Responsables de procesos</t>
  </si>
  <si>
    <t>Contar con personal íntegro y competente para la definición de acciones de mejoramiento</t>
  </si>
  <si>
    <t>Revisión y seguimiento a planes de mejoramiento por parte de la Subdirección de planeación.</t>
  </si>
  <si>
    <t>TOTAL RIESGOS BPP</t>
  </si>
  <si>
    <t>Efecto dañoso sobre bienes públicos</t>
  </si>
  <si>
    <t>FISCALES</t>
  </si>
  <si>
    <t>TOTAL RIESGOS DE GESTIÓN:   28</t>
  </si>
  <si>
    <t>Posibilidad de afectación reputacional por  hallazgos de los entes de control internos y externos debido a incumplimiento de las actividades establecidas en el plan de trabajo del SG-SST.</t>
  </si>
  <si>
    <t>Crisis Institucional  por la inadecuada gestión para la sostenibilidad de la BPP.</t>
  </si>
  <si>
    <t>TOTAL RIESGOS
 FISCALES: 2</t>
  </si>
  <si>
    <t>Gestión Jurídica
(Pre-Contractual)</t>
  </si>
  <si>
    <t>Gestión Jurídica
(Pos-Contractual)</t>
  </si>
  <si>
    <t>TOTAL RIESGOS DE CORRUPCIÓN: 8</t>
  </si>
  <si>
    <r>
      <t xml:space="preserve">
Ocultar la información considerada pública para los usuarios</t>
    </r>
    <r>
      <rPr>
        <strike/>
        <sz val="10"/>
        <color theme="1"/>
        <rFont val="Arial"/>
        <family val="2"/>
      </rPr>
      <t xml:space="preserve">
</t>
    </r>
  </si>
  <si>
    <t>Posibilidad de efectos dañoso sobre bienes públicos (área de impacto), por pérdida, extravío o hurto de bienes muebles de la entidad (circunstancia inmediata), a causa de la omisión de cumplimiento del procedimiento para el ingreso, custodia y salida de bienes e inventario del almacén y el reporte de información a quien gestiona las pólizas cuando haya lugar (causa raíz).</t>
  </si>
  <si>
    <t xml:space="preserve">Retiro de los bienes sin la debida autorización.
Incumplimiernto en el diligenciamiento de los formatos de  traslado de bienes.
Inoportunidad en los reportes de inventariois por parte de los resposables.
</t>
  </si>
  <si>
    <t xml:space="preserve">Posibilidad de efecto dañoso sobre recursos públicos por inadecuada deducción de impuestos, tasas o contribuciones al contratista,  a causa de la omisión sobre la aplicación de la normativa vigente </t>
  </si>
  <si>
    <t>Posibilidad de efectos dañoso sobre bienes públicos, por pérdida, extravío o hurto de bienes muebles de la entidad, a causa de la omisión en la aplicación del procedimiento para el ingreso y salida de bienes de recursos físicos.</t>
  </si>
  <si>
    <t xml:space="preserve">Gestión Financiera.
(Contable)
</t>
  </si>
  <si>
    <t>Gestión Talento Humano
SG-SST</t>
  </si>
  <si>
    <t xml:space="preserve">Aplicación incorrecta de la normativa vigente contable durante el período fiscal </t>
  </si>
  <si>
    <t>Posibilidad de efectos dañoso sobre bienes públicos, por pérdida, extravío o hurto de bienes muebles de la entidad</t>
  </si>
  <si>
    <r>
      <rPr>
        <b/>
        <sz val="14"/>
        <color rgb="FFFF0000"/>
        <rFont val="Arial"/>
        <family val="2"/>
      </rPr>
      <t>RIESGO</t>
    </r>
    <r>
      <rPr>
        <b/>
        <sz val="14"/>
        <color rgb="FF002060"/>
        <rFont val="Arial"/>
        <family val="2"/>
      </rPr>
      <t xml:space="preserve">:Posibilidad de efectos dañoso sobre bienes públicos, por pérdida, extravío o hurto de bienes muebles de la entidad. </t>
    </r>
    <r>
      <rPr>
        <b/>
        <sz val="14"/>
        <color rgb="FFC00000"/>
        <rFont val="Arial"/>
        <family val="2"/>
      </rPr>
      <t>Descripción</t>
    </r>
    <r>
      <rPr>
        <b/>
        <sz val="14"/>
        <color theme="4"/>
        <rFont val="Arial"/>
        <family val="2"/>
      </rPr>
      <t>:El auxiliar administrativo de recursos físicos verifica las entradas y salidas  periódicamente en el aplicativo dispuesto para tal fin, el cual alimenta en la herramienta de Excel el inventario de bienes muebles de la entidad y su responsable.</t>
    </r>
    <r>
      <rPr>
        <sz val="14"/>
        <rFont val="Arial"/>
        <family val="2"/>
      </rPr>
      <t xml:space="preserve"> y  procede a levantar un acta que sera firmada a satisfaccion por ambas partes, con el compromiso de reportar alguna anomalia o traslado de los bienes devolutivos asignados a su responsabilidad.</t>
    </r>
    <r>
      <rPr>
        <sz val="14"/>
        <color rgb="FFFF0000"/>
        <rFont val="Arial"/>
        <family val="2"/>
      </rPr>
      <t xml:space="preserve">
</t>
    </r>
    <r>
      <rPr>
        <sz val="14"/>
        <color theme="1"/>
        <rFont val="Arial"/>
        <family val="2"/>
      </rPr>
      <t>Cada vez que se adquieran</t>
    </r>
    <r>
      <rPr>
        <b/>
        <sz val="14"/>
        <color rgb="FF00B050"/>
        <rFont val="Arial"/>
        <family val="2"/>
      </rPr>
      <t xml:space="preserve"> </t>
    </r>
    <r>
      <rPr>
        <sz val="14"/>
        <rFont val="Arial"/>
        <family val="2"/>
      </rPr>
      <t xml:space="preserve">bienes, </t>
    </r>
    <r>
      <rPr>
        <b/>
        <sz val="14"/>
        <color rgb="FF002060"/>
        <rFont val="Arial"/>
        <family val="2"/>
      </rPr>
      <t>el auxiliar administrativo de recursos físicos,</t>
    </r>
    <r>
      <rPr>
        <b/>
        <sz val="14"/>
        <color rgb="FFFF0000"/>
        <rFont val="Arial"/>
        <family val="2"/>
      </rPr>
      <t xml:space="preserve"> </t>
    </r>
    <r>
      <rPr>
        <b/>
        <sz val="14"/>
        <color rgb="FF00B0F0"/>
        <rFont val="Arial"/>
        <family val="2"/>
      </rPr>
      <t xml:space="preserve">realiza un acta de entrega </t>
    </r>
    <r>
      <rPr>
        <sz val="14"/>
        <rFont val="Arial"/>
        <family val="2"/>
      </rPr>
      <t>a la dependencia y  entrega el bien al responsable para las diferentes actividades o labores a desarrolar, que seran cargados a su cartera de inventario.</t>
    </r>
    <r>
      <rPr>
        <sz val="14"/>
        <color rgb="FFFF0000"/>
        <rFont val="Arial"/>
        <family val="2"/>
      </rPr>
      <t xml:space="preserve">
</t>
    </r>
    <r>
      <rPr>
        <b/>
        <sz val="14"/>
        <color rgb="FFC00000"/>
        <rFont val="Arial"/>
        <family val="2"/>
      </rPr>
      <t>Posibles Desviaciones:</t>
    </r>
    <r>
      <rPr>
        <b/>
        <sz val="14"/>
        <color theme="3"/>
        <rFont val="Arial"/>
        <family val="2"/>
      </rPr>
      <t>En caso de retirar un bien de la institución</t>
    </r>
    <r>
      <rPr>
        <sz val="14"/>
        <color rgb="FFFF0000"/>
        <rFont val="Arial"/>
        <family val="2"/>
      </rPr>
      <t xml:space="preserve">, </t>
    </r>
    <r>
      <rPr>
        <sz val="14"/>
        <rFont val="Arial"/>
        <family val="2"/>
      </rPr>
      <t xml:space="preserve"> para traslado, arreglo, reparacion, o donación,</t>
    </r>
    <r>
      <rPr>
        <sz val="14"/>
        <color rgb="FFFF0000"/>
        <rFont val="Arial"/>
        <family val="2"/>
      </rPr>
      <t xml:space="preserve">  </t>
    </r>
    <r>
      <rPr>
        <b/>
        <sz val="14"/>
        <color theme="9" tint="-0.249977111117893"/>
        <rFont val="Arial"/>
        <family val="2"/>
      </rPr>
      <t>se diligencia y detalla una orden de salida o el acta de movimiento de bienes.</t>
    </r>
    <r>
      <rPr>
        <sz val="14"/>
        <color rgb="FFFF0000"/>
        <rFont val="Arial"/>
        <family val="2"/>
      </rPr>
      <t xml:space="preserve">
</t>
    </r>
    <r>
      <rPr>
        <b/>
        <sz val="14"/>
        <color rgb="FFFF0000"/>
        <rFont val="Arial"/>
        <family val="2"/>
      </rPr>
      <t xml:space="preserve">
</t>
    </r>
    <r>
      <rPr>
        <b/>
        <sz val="14"/>
        <color theme="1"/>
        <rFont val="Arial"/>
        <family val="2"/>
      </rPr>
      <t xml:space="preserve">
</t>
    </r>
  </si>
  <si>
    <r>
      <t xml:space="preserve">
</t>
    </r>
    <r>
      <rPr>
        <sz val="11"/>
        <rFont val="Arial"/>
        <family val="2"/>
      </rPr>
      <t>Ausencia de material bibliográfico y documental accesible y disponible al usuario por inadecuada</t>
    </r>
    <r>
      <rPr>
        <b/>
        <sz val="11"/>
        <rFont val="Arial"/>
        <family val="2"/>
      </rPr>
      <t xml:space="preserve"> identificación y selección </t>
    </r>
  </si>
  <si>
    <r>
      <t xml:space="preserve">
</t>
    </r>
    <r>
      <rPr>
        <sz val="11"/>
        <color theme="1"/>
        <rFont val="Arial"/>
        <family val="2"/>
      </rPr>
      <t>Ausencia de material bibliográfico y documental accesible y disponible al usuario por falta de oportunidad en la</t>
    </r>
    <r>
      <rPr>
        <b/>
        <sz val="11"/>
        <color theme="1"/>
        <rFont val="Arial"/>
        <family val="2"/>
      </rPr>
      <t xml:space="preserve"> adquisición del material.</t>
    </r>
  </si>
  <si>
    <r>
      <t xml:space="preserve">
</t>
    </r>
    <r>
      <rPr>
        <sz val="11"/>
        <color theme="1"/>
        <rFont val="Arial"/>
        <family val="2"/>
      </rPr>
      <t>Ausencia de material bibliográfico y documental accesible y disponible al usuario por</t>
    </r>
    <r>
      <rPr>
        <b/>
        <sz val="11"/>
        <color theme="1"/>
        <rFont val="Arial"/>
        <family val="2"/>
      </rPr>
      <t xml:space="preserve"> inadecuado análisis y organización.</t>
    </r>
  </si>
  <si>
    <r>
      <t xml:space="preserve">
</t>
    </r>
    <r>
      <rPr>
        <sz val="11"/>
        <color theme="1"/>
        <rFont val="Arial"/>
        <family val="2"/>
      </rPr>
      <t xml:space="preserve">Ausencia de material bibliográfico y documental accesible y disponible al usuario por </t>
    </r>
    <r>
      <rPr>
        <b/>
        <sz val="11"/>
        <color theme="1"/>
        <rFont val="Arial"/>
        <family val="2"/>
      </rPr>
      <t>falta de evaluación del material.</t>
    </r>
  </si>
  <si>
    <r>
      <t xml:space="preserve">
</t>
    </r>
    <r>
      <rPr>
        <sz val="11"/>
        <color theme="1"/>
        <rFont val="Arial"/>
        <family val="2"/>
      </rPr>
      <t>Ausencia de material bibliográfico y documental accesible y disponible por</t>
    </r>
    <r>
      <rPr>
        <b/>
        <sz val="11"/>
        <color theme="1"/>
        <rFont val="Arial"/>
        <family val="2"/>
      </rPr>
      <t xml:space="preserve"> no realizar de  manera oportuna el expurgo  y/o descarte del material.</t>
    </r>
  </si>
  <si>
    <r>
      <t xml:space="preserve">
</t>
    </r>
    <r>
      <rPr>
        <b/>
        <sz val="11"/>
        <color theme="1"/>
        <rFont val="Arial"/>
        <family val="2"/>
      </rPr>
      <t>Ausencia de material bibliográfico y documental accesible y disponible al usuario por falta de conservación y preservación.</t>
    </r>
  </si>
  <si>
    <t>TOTAL RIESGOS SEGURIDAD DE LA INFORMACIÓN: 5</t>
  </si>
  <si>
    <t>TOTAL RIESGOS:  43</t>
  </si>
  <si>
    <t>Posibilidad de  afectación de la imagen institucional por insatisfacción  de los usuarios y hallazgos por parte de  los entes de control, debido a la falta de enfoque sistémico y unidad de criterio en la Planeación estratégica de la entidad,por debilidad en estrategias  de articulación del plan  estratégico con el plan de desarrollo municipal</t>
  </si>
  <si>
    <t>Debilidad en estrategias  de articulación del plan  estratégico con el plan de desarrollo municipal.</t>
  </si>
  <si>
    <t xml:space="preserve"> inadecuada gestión para la sostenibilidad de la BPP.</t>
  </si>
  <si>
    <t>Ausencia de Elementos estratégicos que permita atender las crisis institucionales.</t>
  </si>
  <si>
    <t>Posibilidad de  afectación de la imagen institucional por insatisfacción  de los usuarios y hallazgos  de  los entes de control, por  la inadecuada gestión para la sostenibilidad de la BPP, debido la ausencia de Elementos estratégicos que permita atender las crisis institucionales.</t>
  </si>
  <si>
    <t>Debilidad en la ejecución de los  controles de priorización de alianzas.</t>
  </si>
  <si>
    <t>Incumplimiento del flujo de comunicación para la entrega oportuna de los contenidos.</t>
  </si>
  <si>
    <t xml:space="preserve">Posibilidad de una afectación de la imagen institucional por hallazgos de los entes de control por adquisición de la información, eventos o actividades fuera de los tiempos establecidos, debido a   incumplimiento del flujo de comunicación para la entrega oportuna de los contendios </t>
  </si>
  <si>
    <t xml:space="preserve"> adquisición de la información, eventos o actividades fuera de los tiempos establecidos</t>
  </si>
  <si>
    <r>
      <rPr>
        <b/>
        <sz val="14"/>
        <color rgb="FFFF0000"/>
        <rFont val="Arial"/>
        <family val="2"/>
      </rPr>
      <t xml:space="preserve">
Cálculo Probabilidad=</t>
    </r>
    <r>
      <rPr>
        <sz val="14"/>
        <color rgb="FFFF0000"/>
        <rFont val="Arial"/>
        <family val="2"/>
      </rPr>
      <t xml:space="preserve">
Calificación * %probabilidad</t>
    </r>
  </si>
  <si>
    <r>
      <rPr>
        <b/>
        <u/>
        <sz val="14"/>
        <color rgb="FFFF0000"/>
        <rFont val="Arial"/>
        <family val="2"/>
      </rPr>
      <t>CONTROL:</t>
    </r>
    <r>
      <rPr>
        <sz val="14"/>
        <color rgb="FF002060"/>
        <rFont val="Arial"/>
        <family val="2"/>
      </rPr>
      <t xml:space="preserve">
</t>
    </r>
    <r>
      <rPr>
        <b/>
        <i/>
        <sz val="14"/>
        <color rgb="FF002060"/>
        <rFont val="Arial"/>
        <family val="2"/>
      </rPr>
      <t>1.Articulación de  los objetivos estratégicos, con los proyectos de inversión y el plan de acción.</t>
    </r>
    <r>
      <rPr>
        <sz val="14"/>
        <color rgb="FF002060"/>
        <rFont val="Arial"/>
        <family val="2"/>
      </rPr>
      <t xml:space="preserve">
</t>
    </r>
    <r>
      <rPr>
        <b/>
        <sz val="14"/>
        <color rgb="FFFF0000"/>
        <rFont val="Arial"/>
        <family val="2"/>
      </rPr>
      <t>EVIDENCIAS:
1.Plan de acción y seguimiento institucional.
2.Anexos y fiichas MGA y SUIFP.
3.Plan  indicativo y plan de acción Distrital.</t>
    </r>
    <r>
      <rPr>
        <sz val="14"/>
        <color rgb="FF002060"/>
        <rFont val="Arial"/>
        <family val="2"/>
      </rPr>
      <t xml:space="preserve">
</t>
    </r>
    <r>
      <rPr>
        <b/>
        <i/>
        <sz val="14"/>
        <color rgb="FF002060"/>
        <rFont val="Arial"/>
        <family val="2"/>
      </rPr>
      <t xml:space="preserve">2.Seguimiento a las metas plan proyectadas a 2024 y Evaluación Físico Financiera </t>
    </r>
    <r>
      <rPr>
        <sz val="14"/>
        <color rgb="FF002060"/>
        <rFont val="Arial"/>
        <family val="2"/>
      </rPr>
      <t xml:space="preserve"> 
</t>
    </r>
    <r>
      <rPr>
        <b/>
        <sz val="14"/>
        <color rgb="FFFF0000"/>
        <rFont val="Arial"/>
        <family val="2"/>
      </rPr>
      <t xml:space="preserve">EVIDENCIAS:
1.Evaluación Físico - Financiera.
2.Seguimiento a las metas plan.
</t>
    </r>
    <r>
      <rPr>
        <b/>
        <sz val="14"/>
        <color rgb="FF002060"/>
        <rFont val="Arial"/>
        <family val="2"/>
      </rPr>
      <t xml:space="preserve">3.Cumplimiento del cronograma del proceso de comunncación interna
</t>
    </r>
    <r>
      <rPr>
        <b/>
        <sz val="14"/>
        <color rgb="FFFF0000"/>
        <rFont val="Arial"/>
        <family val="2"/>
      </rPr>
      <t>EVIDENCIAS:</t>
    </r>
    <r>
      <rPr>
        <b/>
        <sz val="14"/>
        <color rgb="FF002060"/>
        <rFont val="Arial"/>
        <family val="2"/>
      </rPr>
      <t xml:space="preserve">
</t>
    </r>
    <r>
      <rPr>
        <b/>
        <sz val="14"/>
        <color rgb="FFFF0000"/>
        <rFont val="Arial"/>
        <family val="2"/>
      </rPr>
      <t xml:space="preserve">1.Cronograma de comunicación interna.
2.Memorando trimestral semana siguiente al reporte trimestral de indicadores y riesgos.
</t>
    </r>
    <r>
      <rPr>
        <sz val="14"/>
        <color rgb="FF002060"/>
        <rFont val="Arial"/>
        <family val="2"/>
      </rPr>
      <t xml:space="preserve">
</t>
    </r>
  </si>
  <si>
    <r>
      <rPr>
        <b/>
        <sz val="14"/>
        <color rgb="FFFF0000"/>
        <rFont val="Arial"/>
        <family val="2"/>
      </rPr>
      <t xml:space="preserve">
RIESGO: "Incumplimiento de las metas  del Plan Estratégico"
</t>
    </r>
    <r>
      <rPr>
        <b/>
        <sz val="14"/>
        <color rgb="FF002060"/>
        <rFont val="Arial"/>
        <family val="2"/>
      </rPr>
      <t>Descripción del riesgo:</t>
    </r>
    <r>
      <rPr>
        <b/>
        <sz val="14"/>
        <color rgb="FFFF0000"/>
        <rFont val="Arial"/>
        <family val="2"/>
      </rPr>
      <t xml:space="preserve">
El comité de  gestión  y desempeño</t>
    </r>
    <r>
      <rPr>
        <b/>
        <sz val="14"/>
        <color rgb="FF002060"/>
        <rFont val="Arial"/>
        <family val="2"/>
      </rPr>
      <t xml:space="preserve"> hace seguimiento cuatrimestral ,</t>
    </r>
    <r>
      <rPr>
        <b/>
        <sz val="14"/>
        <color theme="1"/>
        <rFont val="Arial"/>
        <family val="2"/>
      </rPr>
      <t xml:space="preserve"> </t>
    </r>
    <r>
      <rPr>
        <sz val="14"/>
        <color theme="1"/>
        <rFont val="Arial"/>
        <family val="2"/>
      </rPr>
      <t xml:space="preserve"> a la planeación estratégica de la entidad </t>
    </r>
    <r>
      <rPr>
        <sz val="14"/>
        <color rgb="FF0070C0"/>
        <rFont val="Arial"/>
        <family val="2"/>
      </rPr>
      <t xml:space="preserve">a través del análisis  periódico de las herramientas definidas para el seguimiento a la  planeación. </t>
    </r>
    <r>
      <rPr>
        <sz val="14"/>
        <color theme="1"/>
        <rFont val="Arial"/>
        <family val="2"/>
      </rPr>
      <t xml:space="preserve">
</t>
    </r>
    <r>
      <rPr>
        <b/>
        <sz val="14"/>
        <color rgb="FF0070C0"/>
        <rFont val="Arial"/>
        <family val="2"/>
      </rPr>
      <t xml:space="preserve">  </t>
    </r>
  </si>
  <si>
    <r>
      <rPr>
        <b/>
        <sz val="14"/>
        <color rgb="FF002060"/>
        <rFont val="Arial"/>
        <family val="2"/>
      </rPr>
      <t xml:space="preserve">
CONTROL 1:</t>
    </r>
    <r>
      <rPr>
        <sz val="14"/>
        <color rgb="FF002060"/>
        <rFont val="Arial"/>
        <family val="2"/>
      </rPr>
      <t xml:space="preserve"> Consolidación y formalización del grupo formulador de proyectos 
Responsable: Equipo Directivo.
</t>
    </r>
    <r>
      <rPr>
        <b/>
        <sz val="14"/>
        <color rgb="FFFF0000"/>
        <rFont val="Arial"/>
        <family val="2"/>
      </rPr>
      <t xml:space="preserve">EVIDENCIAS:
</t>
    </r>
    <r>
      <rPr>
        <sz val="14"/>
        <color rgb="FFFF0000"/>
        <rFont val="Arial"/>
        <family val="2"/>
      </rPr>
      <t>1.Acto Administrativo para la formalización del grupo formulador de proyectos.
2.Seguimiento en el grupo formulador de proyectos o Comité de Alianzas y Proyectos - CAP, actas, documentos técnicos.
3.Documentar las líneas temáticas para el desarrollo de los elementos estratégicos en la misisón de la entidad.</t>
    </r>
    <r>
      <rPr>
        <sz val="14"/>
        <color rgb="FF002060"/>
        <rFont val="Arial"/>
        <family val="2"/>
      </rPr>
      <t xml:space="preserve">
</t>
    </r>
    <r>
      <rPr>
        <b/>
        <sz val="14"/>
        <color rgb="FF002060"/>
        <rFont val="Arial"/>
        <family val="2"/>
      </rPr>
      <t>CONTROL 2:</t>
    </r>
    <r>
      <rPr>
        <sz val="14"/>
        <color rgb="FF002060"/>
        <rFont val="Arial"/>
        <family val="2"/>
      </rPr>
      <t xml:space="preserve">Avance en la documentación del despliegue del modelo de gestión conocimiento de la BPP.
Responsable: Gestión Humana (GH) y Planeción (todos los procesos).
</t>
    </r>
    <r>
      <rPr>
        <b/>
        <sz val="14"/>
        <color rgb="FFFF0000"/>
        <rFont val="Arial"/>
        <family val="2"/>
      </rPr>
      <t xml:space="preserve">EVIDENCIAS:
</t>
    </r>
    <r>
      <rPr>
        <sz val="14"/>
        <color rgb="FFFF0000"/>
        <rFont val="Arial"/>
        <family val="2"/>
      </rPr>
      <t xml:space="preserve">Seguimiento a la documentación del modelo de gestión del conocimiento de la BPP.
</t>
    </r>
    <r>
      <rPr>
        <b/>
        <sz val="14"/>
        <color rgb="FF002060"/>
        <rFont val="Arial"/>
        <family val="2"/>
      </rPr>
      <t xml:space="preserve">CONTROL 3: </t>
    </r>
    <r>
      <rPr>
        <sz val="14"/>
        <color rgb="FF002060"/>
        <rFont val="Arial"/>
        <family val="2"/>
      </rPr>
      <t xml:space="preserve">Seguimiento al desarrollo estratégico institucional a través del análisis técnico y financiero realizado en el comité de gestión y desempeño.
Responsable: Comité de Gestión y Desempeño.
</t>
    </r>
    <r>
      <rPr>
        <b/>
        <sz val="14"/>
        <color rgb="FFFF0000"/>
        <rFont val="Arial"/>
        <family val="2"/>
      </rPr>
      <t xml:space="preserve">EVIDENCIAS:
</t>
    </r>
    <r>
      <rPr>
        <sz val="14"/>
        <color rgb="FFFF0000"/>
        <rFont val="Arial"/>
        <family val="2"/>
      </rPr>
      <t>Actas del comité de gestión.</t>
    </r>
    <r>
      <rPr>
        <b/>
        <sz val="14"/>
        <color rgb="FFFF0000"/>
        <rFont val="Arial"/>
        <family val="2"/>
      </rPr>
      <t xml:space="preserve">
</t>
    </r>
    <r>
      <rPr>
        <sz val="14"/>
        <color rgb="FF002060"/>
        <rFont val="Arial"/>
        <family val="2"/>
      </rPr>
      <t xml:space="preserve">
</t>
    </r>
  </si>
  <si>
    <r>
      <rPr>
        <b/>
        <i/>
        <sz val="14"/>
        <color rgb="FFC00000"/>
        <rFont val="Arial"/>
        <family val="2"/>
      </rPr>
      <t>RIESGO: Crisis Institucional  por la inadecuada gestión para la sostenibilidad de la BPP.
Descripción: El equipo formulador de alianzas estratégicas y proyectos</t>
    </r>
    <r>
      <rPr>
        <i/>
        <sz val="14"/>
        <color rgb="FF222222"/>
        <rFont val="Arial"/>
        <family val="2"/>
      </rPr>
      <t xml:space="preserve"> r</t>
    </r>
    <r>
      <rPr>
        <i/>
        <sz val="14"/>
        <color rgb="FF002060"/>
        <rFont val="Arial"/>
        <family val="2"/>
      </rPr>
      <t xml:space="preserve">ealiza periódicamente reuniones para revisar </t>
    </r>
    <r>
      <rPr>
        <sz val="14"/>
        <color rgb="FF002060"/>
        <rFont val="Arial"/>
        <family val="2"/>
      </rPr>
      <t xml:space="preserve"> la ejecución de los proyectos,  y hace apropiación  de  los valores descritos como parte de la ambientación y cumplimiento</t>
    </r>
    <r>
      <rPr>
        <sz val="14"/>
        <color rgb="FF222222"/>
        <rFont val="Arial"/>
        <family val="2"/>
      </rPr>
      <t xml:space="preserve"> </t>
    </r>
    <r>
      <rPr>
        <sz val="14"/>
        <color rgb="FF002060"/>
        <rFont val="Arial"/>
        <family val="2"/>
      </rPr>
      <t>de  estos. El seguimiento se evidencia a través de las actas  que quedan consignadas  de las reuniones periódicas del equipo formulador. .</t>
    </r>
    <r>
      <rPr>
        <sz val="14"/>
        <color rgb="FF222222"/>
        <rFont val="Arial"/>
        <family val="2"/>
      </rPr>
      <t xml:space="preserve">
</t>
    </r>
    <r>
      <rPr>
        <b/>
        <sz val="14"/>
        <color rgb="FFC00000"/>
        <rFont val="Arial"/>
        <family val="2"/>
      </rPr>
      <t xml:space="preserve">
</t>
    </r>
    <r>
      <rPr>
        <sz val="14"/>
        <color rgb="FF002060"/>
        <rFont val="Arial"/>
        <family val="2"/>
      </rPr>
      <t xml:space="preserve">
</t>
    </r>
  </si>
  <si>
    <r>
      <rPr>
        <b/>
        <sz val="14"/>
        <color rgb="FF002060"/>
        <rFont val="Arial"/>
        <family val="2"/>
      </rPr>
      <t xml:space="preserve">CONTROL 1: </t>
    </r>
    <r>
      <rPr>
        <sz val="14"/>
        <color rgb="FF002060"/>
        <rFont val="Arial"/>
        <family val="2"/>
      </rPr>
      <t xml:space="preserve">Aplicación y apropiación del formato de criterios de priorización definidos en el protocolo de alianzas, en los tiempos y condiciones técnicas establecidos para ello.
</t>
    </r>
    <r>
      <rPr>
        <b/>
        <sz val="14"/>
        <color rgb="FFFF0000"/>
        <rFont val="Arial"/>
        <family val="2"/>
      </rPr>
      <t xml:space="preserve">EVIDENCIA:
</t>
    </r>
    <r>
      <rPr>
        <sz val="14"/>
        <color rgb="FFFF0000"/>
        <rFont val="Arial"/>
        <family val="2"/>
      </rPr>
      <t>1. Ficha técnica de la alianza
2. Formato de seguimiento trimestral a los criterios de priorización.</t>
    </r>
    <r>
      <rPr>
        <sz val="14"/>
        <color rgb="FF002060"/>
        <rFont val="Arial"/>
        <family val="2"/>
      </rPr>
      <t xml:space="preserve">
</t>
    </r>
    <r>
      <rPr>
        <b/>
        <sz val="14"/>
        <color rgb="FF002060"/>
        <rFont val="Arial"/>
        <family val="2"/>
      </rPr>
      <t>CONTROL 2</t>
    </r>
    <r>
      <rPr>
        <sz val="14"/>
        <color rgb="FF002060"/>
        <rFont val="Arial"/>
        <family val="2"/>
      </rPr>
      <t xml:space="preserve">:seguimiento en el grupo formulador de proyectos o Comité de Alianzas y Proyectos - CAP.
</t>
    </r>
    <r>
      <rPr>
        <b/>
        <sz val="14"/>
        <color rgb="FFFF0000"/>
        <rFont val="Arial"/>
        <family val="2"/>
      </rPr>
      <t>EVIDENCIAS</t>
    </r>
    <r>
      <rPr>
        <sz val="14"/>
        <color rgb="FFFF0000"/>
        <rFont val="Arial"/>
        <family val="2"/>
      </rPr>
      <t xml:space="preserve">: 
Actas del comité formulador.
</t>
    </r>
  </si>
  <si>
    <r>
      <rPr>
        <b/>
        <i/>
        <sz val="14"/>
        <color rgb="FFC00000"/>
        <rFont val="Arial"/>
        <family val="2"/>
      </rPr>
      <t>Descripción: El profesional de apoyo de alianzas estratégicas aplicará</t>
    </r>
    <r>
      <rPr>
        <i/>
        <sz val="14"/>
        <color rgb="FF222222"/>
        <rFont val="Arial"/>
        <family val="2"/>
      </rPr>
      <t xml:space="preserve"> los criterios de priorización, definidos en el numeral 2.5.2 del Protocolo para alianzas estratégicas PR-GE-01, cada vez que se finalice una negociación con el aliado</t>
    </r>
    <r>
      <rPr>
        <sz val="14"/>
        <color rgb="FF222222"/>
        <rFont val="Arial"/>
        <family val="2"/>
      </rPr>
      <t xml:space="preserve">.  </t>
    </r>
    <r>
      <rPr>
        <b/>
        <i/>
        <sz val="14"/>
        <color rgb="FF0070C0"/>
        <rFont val="Arial"/>
        <family val="2"/>
      </rPr>
      <t>Este control se ha venido implementando a través de</t>
    </r>
    <r>
      <rPr>
        <sz val="14"/>
        <color rgb="FF222222"/>
        <rFont val="Arial"/>
        <family val="2"/>
      </rPr>
      <t xml:space="preserve"> reuniones de socialización que ha hecho la profesional encargada. En el ejercicio de sus funciones, </t>
    </r>
    <r>
      <rPr>
        <b/>
        <i/>
        <sz val="14"/>
        <color rgb="FF002060"/>
        <rFont val="Arial"/>
        <family val="2"/>
      </rPr>
      <t xml:space="preserve">verifica periódicamente la transparencia </t>
    </r>
    <r>
      <rPr>
        <sz val="14"/>
        <color rgb="FF222222"/>
        <rFont val="Arial"/>
        <family val="2"/>
      </rPr>
      <t xml:space="preserve">en la ejecución de los proyectos,  y hace apropiación  de  los valores descritos como parte de la ambientación y cumplimiento de  estos.
</t>
    </r>
  </si>
  <si>
    <r>
      <t xml:space="preserve">Acompañar el </t>
    </r>
    <r>
      <rPr>
        <b/>
        <sz val="14"/>
        <rFont val="Arial"/>
        <family val="2"/>
      </rPr>
      <t xml:space="preserve">fortalecimiento y difusión  de la plataforma estratégica </t>
    </r>
    <r>
      <rPr>
        <sz val="14"/>
        <rFont val="Arial"/>
        <family val="2"/>
      </rPr>
      <t>de la biblioteca y sus filiales, mediante el diseño y desarrollo de acciones de comunicación que posibiliten el posicionamiento  de la bpp  en la ciudad y la región.</t>
    </r>
  </si>
  <si>
    <r>
      <t xml:space="preserve">
Incumplimiento del flujo de comunicación para la entrega oportuna de los contenidos.
La información suministrada por las áreas no se entrega en las fechas establecidas.
Falta de comunicación entre los procesos interesados en comunicar información.
Descentralización de la información por parte de los procesos.
Falta de conocimiento de los procesos.
Tiempo insuficiente por parte de los proceso para responder  las  altas cargas administrativas
</t>
    </r>
    <r>
      <rPr>
        <strike/>
        <sz val="14"/>
        <color theme="1"/>
        <rFont val="Arial"/>
        <family val="2"/>
      </rPr>
      <t xml:space="preserve">
 </t>
    </r>
    <r>
      <rPr>
        <sz val="14"/>
        <color theme="1"/>
        <rFont val="Arial"/>
        <family val="2"/>
      </rPr>
      <t xml:space="preserve">
</t>
    </r>
  </si>
  <si>
    <r>
      <rPr>
        <b/>
        <sz val="14"/>
        <color rgb="FF002060"/>
        <rFont val="Arial"/>
        <family val="2"/>
      </rPr>
      <t>CONTROL:
GUIA  DE LOS  FLUJOS DE COMUNICACIÓN PARA LA GESTIÓN Y ENTREGA OPORTUNA DE LOS CONTENIDOS INSTITUCIONALES.</t>
    </r>
    <r>
      <rPr>
        <sz val="14"/>
        <color rgb="FF002060"/>
        <rFont val="Arial"/>
        <family val="2"/>
      </rPr>
      <t xml:space="preserve">
</t>
    </r>
    <r>
      <rPr>
        <b/>
        <sz val="14"/>
        <color rgb="FFFF0000"/>
        <rFont val="Arial"/>
        <family val="2"/>
      </rPr>
      <t>EVIDENCIAS:</t>
    </r>
    <r>
      <rPr>
        <sz val="14"/>
        <color rgb="FF002060"/>
        <rFont val="Arial"/>
        <family val="2"/>
      </rPr>
      <t xml:space="preserve">
</t>
    </r>
    <r>
      <rPr>
        <sz val="14"/>
        <color rgb="FFFF0000"/>
        <rFont val="Arial"/>
        <family val="2"/>
      </rPr>
      <t>1.Circular informativa para dar cumplimiento a los flujos de comunicación.
2.Formulario único de solicitudes comunicacional.
3.Mesa de priorización  colectiva. (actas).
4.Evidencias gráficas (pantallazos de publicaciones del periodo).</t>
    </r>
  </si>
  <si>
    <r>
      <rPr>
        <b/>
        <sz val="14"/>
        <color rgb="FFC00000"/>
        <rFont val="Arial"/>
        <family val="2"/>
      </rPr>
      <t>Riesgo:</t>
    </r>
    <r>
      <rPr>
        <b/>
        <sz val="14"/>
        <color rgb="FF0070C0"/>
        <rFont val="Arial"/>
        <family val="2"/>
      </rPr>
      <t xml:space="preserve"> No comunicar oportunamente  los contenidos institucionales  a través de los diferentes canales de comunicación .</t>
    </r>
    <r>
      <rPr>
        <b/>
        <sz val="14"/>
        <color rgb="FFC00000"/>
        <rFont val="Arial"/>
        <family val="2"/>
      </rPr>
      <t xml:space="preserve">
DESCRIPCIÓN:</t>
    </r>
    <r>
      <rPr>
        <b/>
        <sz val="14"/>
        <color rgb="FF002060"/>
        <rFont val="Arial"/>
        <family val="2"/>
      </rPr>
      <t>El  proceso de comunicaciones</t>
    </r>
    <r>
      <rPr>
        <sz val="14"/>
        <color rgb="FF002060"/>
        <rFont val="Arial"/>
        <family val="2"/>
      </rPr>
      <t xml:space="preserve"> genera un formato para definir los flujos de comunicación donde se </t>
    </r>
    <r>
      <rPr>
        <sz val="14"/>
        <color theme="1"/>
        <rFont val="Arial"/>
        <family val="2"/>
      </rPr>
      <t>define</t>
    </r>
    <r>
      <rPr>
        <b/>
        <sz val="14"/>
        <color rgb="FFC00000"/>
        <rFont val="Arial"/>
        <family val="2"/>
      </rPr>
      <t xml:space="preserve"> fecha máxima para entregar, publicar y verificar la información  </t>
    </r>
    <r>
      <rPr>
        <b/>
        <sz val="14"/>
        <color rgb="FF002060"/>
        <rFont val="Arial"/>
        <family val="2"/>
      </rPr>
      <t xml:space="preserve">y compara el cumplimiento con la circular emitida. </t>
    </r>
    <r>
      <rPr>
        <sz val="14"/>
        <color theme="1"/>
        <rFont val="Arial"/>
        <family val="2"/>
      </rPr>
      <t xml:space="preserve">
</t>
    </r>
    <r>
      <rPr>
        <b/>
        <sz val="14"/>
        <color rgb="FFC00000"/>
        <rFont val="Arial"/>
        <family val="2"/>
      </rPr>
      <t xml:space="preserve"> Desviaciones posibles:</t>
    </r>
    <r>
      <rPr>
        <sz val="14"/>
        <color theme="8" tint="-0.499984740745262"/>
        <rFont val="Arial"/>
        <family val="2"/>
      </rPr>
      <t xml:space="preserve"> </t>
    </r>
    <r>
      <rPr>
        <sz val="14"/>
        <color theme="1"/>
        <rFont val="Arial"/>
        <family val="2"/>
      </rPr>
      <t xml:space="preserve">En caso de no recibir oportunamente la información se envía un correo electrónico a los responsables para reprogramar la publicación solicitada.
</t>
    </r>
  </si>
  <si>
    <r>
      <t xml:space="preserve">Acompañar el </t>
    </r>
    <r>
      <rPr>
        <b/>
        <sz val="14"/>
        <color theme="1"/>
        <rFont val="Arial"/>
        <family val="2"/>
      </rPr>
      <t xml:space="preserve">fortalecimiento y difusión  de la plataforma estratégica </t>
    </r>
    <r>
      <rPr>
        <sz val="14"/>
        <color theme="1"/>
        <rFont val="Arial"/>
        <family val="2"/>
      </rPr>
      <t>de la biblioteca y sus filiales, mediante el diseño y desarrollo de acciones de comunicación que posibiliten el posicionamiento  de la bpp  en la ciudad y la región.</t>
    </r>
  </si>
  <si>
    <r>
      <t>Ocultar la información considerada pública para los usuarios</t>
    </r>
    <r>
      <rPr>
        <b/>
        <strike/>
        <sz val="14"/>
        <color theme="1"/>
        <rFont val="Arial"/>
        <family val="2"/>
      </rPr>
      <t xml:space="preserve">
</t>
    </r>
  </si>
  <si>
    <r>
      <t xml:space="preserve">Público desinformado
Hallazgo por parte de los entes de control por falta de transparencia de la información que se debe publicar
</t>
    </r>
    <r>
      <rPr>
        <sz val="14"/>
        <rFont val="Arial"/>
        <family val="2"/>
      </rPr>
      <t xml:space="preserve">Usuarios internos y externos </t>
    </r>
    <r>
      <rPr>
        <sz val="14"/>
        <color theme="1"/>
        <rFont val="Arial"/>
        <family val="2"/>
      </rPr>
      <t xml:space="preserve"> inconformes por falta de información
Sanciones adminsistrativas y/o disciplinarias por parte de los entes de control internos  y externos.</t>
    </r>
  </si>
  <si>
    <r>
      <rPr>
        <b/>
        <sz val="14"/>
        <color rgb="FF002060"/>
        <rFont val="Arial"/>
        <family val="2"/>
      </rPr>
      <t>CONTROLES:</t>
    </r>
    <r>
      <rPr>
        <sz val="14"/>
        <color rgb="FF002060"/>
        <rFont val="Arial"/>
        <family val="2"/>
      </rPr>
      <t xml:space="preserve">
</t>
    </r>
    <r>
      <rPr>
        <b/>
        <sz val="14"/>
        <color rgb="FF002060"/>
        <rFont val="Arial"/>
        <family val="2"/>
      </rPr>
      <t>CONTROL 1.</t>
    </r>
    <r>
      <rPr>
        <sz val="14"/>
        <color rgb="FF002060"/>
        <rFont val="Arial"/>
        <family val="2"/>
      </rPr>
      <t xml:space="preserve">Socialización  de los lineamientos de la política de gobierno digital de la BPP.
</t>
    </r>
    <r>
      <rPr>
        <b/>
        <sz val="14"/>
        <color rgb="FFFF0000"/>
        <rFont val="Arial"/>
        <family val="2"/>
      </rPr>
      <t>EVIDENCIA:</t>
    </r>
    <r>
      <rPr>
        <sz val="14"/>
        <color rgb="FFFF0000"/>
        <rFont val="Arial"/>
        <family val="2"/>
      </rPr>
      <t xml:space="preserve"> Correo electrónico,  boletines, reuniones de equipo, carteleras, circulares</t>
    </r>
    <r>
      <rPr>
        <sz val="14"/>
        <color rgb="FF002060"/>
        <rFont val="Arial"/>
        <family val="2"/>
      </rPr>
      <t xml:space="preserve">
</t>
    </r>
    <r>
      <rPr>
        <b/>
        <sz val="14"/>
        <color rgb="FF002060"/>
        <rFont val="Arial"/>
        <family val="2"/>
      </rPr>
      <t>CONTROL 2</t>
    </r>
    <r>
      <rPr>
        <sz val="14"/>
        <color rgb="FF002060"/>
        <rFont val="Arial"/>
        <family val="2"/>
      </rPr>
      <t xml:space="preserve">.Cumplimiento de los plazos establecidos en la GUIA  DE LOS FLUJOS DE COMUNICACION para la gestión y entrega oportuna de los comunicados públicos emitidos y allegados a la entidad. 
</t>
    </r>
    <r>
      <rPr>
        <b/>
        <sz val="14"/>
        <color rgb="FFFF0000"/>
        <rFont val="Arial"/>
        <family val="2"/>
      </rPr>
      <t>EVIDENCIA:</t>
    </r>
    <r>
      <rPr>
        <sz val="14"/>
        <color rgb="FFFF0000"/>
        <rFont val="Arial"/>
        <family val="2"/>
      </rPr>
      <t xml:space="preserve"> Seguimiento a diligenciamiento Formulario Único para solicitudes de comuicación.</t>
    </r>
    <r>
      <rPr>
        <sz val="14"/>
        <color rgb="FF002060"/>
        <rFont val="Arial"/>
        <family val="2"/>
      </rPr>
      <t xml:space="preserve">
</t>
    </r>
  </si>
  <si>
    <r>
      <rPr>
        <b/>
        <sz val="14"/>
        <color rgb="FFC00000"/>
        <rFont val="Arial"/>
        <family val="2"/>
      </rPr>
      <t xml:space="preserve">RIESGO:Ocultar la información considerada pública para los usuarios
Descripción: </t>
    </r>
    <r>
      <rPr>
        <b/>
        <sz val="14"/>
        <color rgb="FF002060"/>
        <rFont val="Arial"/>
        <family val="2"/>
      </rPr>
      <t>El líder de Gestión de Comunicaciones</t>
    </r>
    <r>
      <rPr>
        <sz val="14"/>
        <color rgb="FF002060"/>
        <rFont val="Arial"/>
        <family val="2"/>
      </rPr>
      <t xml:space="preserve"> </t>
    </r>
    <r>
      <rPr>
        <sz val="14"/>
        <color theme="1"/>
        <rFont val="Arial"/>
        <family val="2"/>
      </rPr>
      <t xml:space="preserve">revisa </t>
    </r>
    <r>
      <rPr>
        <b/>
        <sz val="14"/>
        <color theme="9" tint="-0.249977111117893"/>
        <rFont val="Arial"/>
        <family val="2"/>
      </rPr>
      <t xml:space="preserve">trimestralmente </t>
    </r>
    <r>
      <rPr>
        <sz val="14"/>
        <color theme="1"/>
        <rFont val="Arial"/>
        <family val="2"/>
      </rPr>
      <t xml:space="preserve">la aplicación estricta que rige todo lo relacionado con los temas de gobierno en línea  y </t>
    </r>
    <r>
      <rPr>
        <b/>
        <sz val="14"/>
        <color rgb="FF0070C0"/>
        <rFont val="Arial"/>
        <family val="2"/>
      </rPr>
      <t>verifica la actualización del sitio web, con  los lineamientos que establece el GEL.</t>
    </r>
    <r>
      <rPr>
        <sz val="14"/>
        <color theme="1"/>
        <rFont val="Arial"/>
        <family val="2"/>
      </rPr>
      <t xml:space="preserve">  
</t>
    </r>
    <r>
      <rPr>
        <b/>
        <i/>
        <sz val="14"/>
        <color rgb="FFC00000"/>
        <rFont val="Arial"/>
        <family val="2"/>
      </rPr>
      <t xml:space="preserve">Posibles Desviaciones: </t>
    </r>
    <r>
      <rPr>
        <sz val="14"/>
        <color theme="1"/>
        <rFont val="Arial"/>
        <family val="2"/>
      </rPr>
      <t xml:space="preserve">En caso de ocultar información que no es publicada de manera oportuna, comunica al comité de evaluación y desempeño y a web master para ajustarse a los lineamientos del GEL
</t>
    </r>
    <r>
      <rPr>
        <b/>
        <i/>
        <sz val="14"/>
        <color rgb="FF002060"/>
        <rFont val="Arial"/>
        <family val="2"/>
      </rPr>
      <t xml:space="preserve">
</t>
    </r>
    <r>
      <rPr>
        <b/>
        <i/>
        <sz val="14"/>
        <color rgb="FFC00000"/>
        <rFont val="Arial"/>
        <family val="2"/>
      </rPr>
      <t xml:space="preserve">
</t>
    </r>
  </si>
  <si>
    <r>
      <rPr>
        <b/>
        <sz val="14"/>
        <color theme="1"/>
        <rFont val="Arial"/>
        <family val="2"/>
      </rPr>
      <t>Riesgo:</t>
    </r>
    <r>
      <rPr>
        <sz val="14"/>
        <color theme="1"/>
        <rFont val="Arial"/>
        <family val="2"/>
      </rPr>
      <t>Seguridad  y control  de la información digital.</t>
    </r>
    <r>
      <rPr>
        <b/>
        <sz val="14"/>
        <color theme="1"/>
        <rFont val="Arial"/>
        <family val="2"/>
      </rPr>
      <t xml:space="preserve">
Activo: </t>
    </r>
    <r>
      <rPr>
        <sz val="14"/>
        <color theme="1"/>
        <rFont val="Arial"/>
        <family val="2"/>
      </rPr>
      <t>ALOJAMIENTO DEDICADO SITIO</t>
    </r>
    <r>
      <rPr>
        <b/>
        <sz val="14"/>
        <color theme="1"/>
        <rFont val="Arial"/>
        <family val="2"/>
      </rPr>
      <t xml:space="preserve"> </t>
    </r>
    <r>
      <rPr>
        <sz val="14"/>
        <color theme="1"/>
        <rFont val="Arial"/>
        <family val="2"/>
      </rPr>
      <t xml:space="preserve"> WEB (SERVIDOR)
</t>
    </r>
    <r>
      <rPr>
        <b/>
        <sz val="14"/>
        <color theme="1"/>
        <rFont val="Arial"/>
        <family val="2"/>
      </rPr>
      <t>Amenazas</t>
    </r>
    <r>
      <rPr>
        <sz val="14"/>
        <color theme="1"/>
        <rFont val="Arial"/>
        <family val="2"/>
      </rPr>
      <t xml:space="preserve"> Vulnerabilidades de afectación  a la infraestructura del   sitio web.</t>
    </r>
  </si>
  <si>
    <r>
      <rPr>
        <b/>
        <sz val="14"/>
        <color rgb="FF002060"/>
        <rFont val="Arial"/>
        <family val="2"/>
      </rPr>
      <t>CONTROL 1</t>
    </r>
    <r>
      <rPr>
        <sz val="14"/>
        <color rgb="FF002060"/>
        <rFont val="Arial"/>
        <family val="2"/>
      </rPr>
      <t>.Reporte de test de seguridad  creados en el periodo.</t>
    </r>
    <r>
      <rPr>
        <sz val="14"/>
        <color rgb="FF00B050"/>
        <rFont val="Arial"/>
        <family val="2"/>
      </rPr>
      <t xml:space="preserve">
</t>
    </r>
    <r>
      <rPr>
        <b/>
        <sz val="14"/>
        <color rgb="FFFF0000"/>
        <rFont val="Arial"/>
        <family val="2"/>
      </rPr>
      <t xml:space="preserve">EVIDENCIAS: </t>
    </r>
    <r>
      <rPr>
        <sz val="14"/>
        <color rgb="FFFF0000"/>
        <rFont val="Arial"/>
        <family val="2"/>
      </rPr>
      <t xml:space="preserve">
Informe del test de seguridad.
Evidencia gráficas (Pantallazos).</t>
    </r>
    <r>
      <rPr>
        <sz val="14"/>
        <color rgb="FF002060"/>
        <rFont val="Arial"/>
        <family val="2"/>
      </rPr>
      <t xml:space="preserve">
</t>
    </r>
    <r>
      <rPr>
        <b/>
        <sz val="14"/>
        <color rgb="FF002060"/>
        <rFont val="Arial"/>
        <family val="2"/>
      </rPr>
      <t>CONTROL 2.</t>
    </r>
    <r>
      <rPr>
        <sz val="14"/>
        <color rgb="FF002060"/>
        <rFont val="Arial"/>
        <family val="2"/>
      </rPr>
      <t>Reporte de bakcups realizados en el periodo.</t>
    </r>
    <r>
      <rPr>
        <sz val="14"/>
        <color rgb="FF00B050"/>
        <rFont val="Arial"/>
        <family val="2"/>
      </rPr>
      <t xml:space="preserve">
</t>
    </r>
    <r>
      <rPr>
        <b/>
        <sz val="14"/>
        <color rgb="FFFF0000"/>
        <rFont val="Arial"/>
        <family val="2"/>
      </rPr>
      <t>EVIDENCIAS:</t>
    </r>
    <r>
      <rPr>
        <sz val="14"/>
        <color rgb="FFFF0000"/>
        <rFont val="Arial"/>
        <family val="2"/>
      </rPr>
      <t xml:space="preserve">  Informe de los bakcups realizados con las respectivas evidencias gráficas.
</t>
    </r>
    <r>
      <rPr>
        <b/>
        <sz val="14"/>
        <color rgb="FF002060"/>
        <rFont val="Arial"/>
        <family val="2"/>
      </rPr>
      <t>CONTROL 3:</t>
    </r>
    <r>
      <rPr>
        <sz val="14"/>
        <color rgb="FF002060"/>
        <rFont val="Arial"/>
        <family val="2"/>
      </rPr>
      <t xml:space="preserve">.Aplicación de encuesta para medir la satisfacción de usuario interno y externo en cuento a la accesibilidad y uso del sitio web y los micrositios y catálogos del mismo. </t>
    </r>
    <r>
      <rPr>
        <b/>
        <sz val="14"/>
        <color rgb="FFFF0000"/>
        <rFont val="Arial"/>
        <family val="2"/>
      </rPr>
      <t>Considerando los elementos</t>
    </r>
    <r>
      <rPr>
        <b/>
        <sz val="14"/>
        <color rgb="FF002060"/>
        <rFont val="Arial"/>
        <family val="2"/>
      </rPr>
      <t xml:space="preserve"> técnicos de una encuesta, esto es: 1.	Ficha técnica de la encuesta donde se aclare el número de respuestas recibidas, el tamaño de la muestra, la forma de aplicación de la encuesta. 2. Formato de la encuesta. 3. Base de datos de resultados de la encuesta 4. Tabulación de la encuesta. 5. Análisis y socialización de resultados. 6. Plan de acción documentado e implementado a partir de los resultados de la aplicación de la encuesta.  </t>
    </r>
  </si>
  <si>
    <r>
      <rPr>
        <b/>
        <sz val="14"/>
        <color rgb="FFFF0000"/>
        <rFont val="Arial"/>
        <family val="2"/>
      </rPr>
      <t>RIESGO</t>
    </r>
    <r>
      <rPr>
        <sz val="14"/>
        <color rgb="FFFF0000"/>
        <rFont val="Arial"/>
        <family val="2"/>
      </rPr>
      <t>:</t>
    </r>
    <r>
      <rPr>
        <b/>
        <sz val="14"/>
        <color rgb="FFFF0000"/>
        <rFont val="Arial"/>
        <family val="2"/>
      </rPr>
      <t>Seguridad  y control  de la información digital SITIO WEB</t>
    </r>
    <r>
      <rPr>
        <sz val="14"/>
        <color rgb="FFFF0000"/>
        <rFont val="Arial"/>
        <family val="2"/>
      </rPr>
      <t xml:space="preserve">
</t>
    </r>
    <r>
      <rPr>
        <sz val="14"/>
        <color rgb="FF33CC33"/>
        <rFont val="Arial"/>
        <family val="2"/>
      </rPr>
      <t>El riesgo de una página web siempre va a existir lo que se puede hacer es minimizarlo a través del desarrollo de tareas que requieren un poco de dedicación y trabajo.</t>
    </r>
    <r>
      <rPr>
        <sz val="14"/>
        <color rgb="FFFF0000"/>
        <rFont val="Arial"/>
        <family val="2"/>
      </rPr>
      <t xml:space="preserve">
</t>
    </r>
    <r>
      <rPr>
        <b/>
        <sz val="14"/>
        <color rgb="FFFF0000"/>
        <rFont val="Arial"/>
        <family val="2"/>
      </rPr>
      <t>Descripción:</t>
    </r>
    <r>
      <rPr>
        <b/>
        <sz val="14"/>
        <color rgb="FF002060"/>
        <rFont val="Arial"/>
        <family val="2"/>
      </rPr>
      <t xml:space="preserve"> El web máster de la BPP</t>
    </r>
    <r>
      <rPr>
        <sz val="14"/>
        <color rgb="FF000000"/>
        <rFont val="Arial"/>
        <family val="2"/>
      </rPr>
      <t xml:space="preserve"> lidera el proceso del sitio web de la institucion, grantizando el buen servicio de la plataforma.</t>
    </r>
    <r>
      <rPr>
        <b/>
        <sz val="14"/>
        <color theme="9" tint="-0.249977111117893"/>
        <rFont val="Arial"/>
        <family val="2"/>
      </rPr>
      <t xml:space="preserve"> El contratsita prestador del servicio de alojamientos dedicado</t>
    </r>
    <r>
      <rPr>
        <b/>
        <sz val="14"/>
        <color rgb="FF002060"/>
        <rFont val="Arial"/>
        <family val="2"/>
      </rPr>
      <t xml:space="preserve">,  verifica </t>
    </r>
    <r>
      <rPr>
        <sz val="14"/>
        <color theme="1"/>
        <rFont val="Arial"/>
        <family val="2"/>
      </rPr>
      <t>a través de las siguientes herramientas</t>
    </r>
    <r>
      <rPr>
        <b/>
        <sz val="14"/>
        <color rgb="FF002060"/>
        <rFont val="Arial"/>
        <family val="2"/>
      </rPr>
      <t>,</t>
    </r>
    <r>
      <rPr>
        <sz val="14"/>
        <color theme="1"/>
        <rFont val="Arial"/>
        <family val="2"/>
      </rPr>
      <t>para garantizar que la información se encuentre disponible y alojada correctamente</t>
    </r>
    <r>
      <rPr>
        <b/>
        <sz val="14"/>
        <color rgb="FF002060"/>
        <rFont val="Arial"/>
        <family val="2"/>
      </rPr>
      <t>:</t>
    </r>
    <r>
      <rPr>
        <sz val="14"/>
        <color rgb="FF002060"/>
        <rFont val="Arial"/>
        <family val="2"/>
      </rPr>
      <t xml:space="preserve"> Controles de acceso para salvaguardar los archivos de información , matriz de acceso a los serviodres, procedimientos de control de acceso, manual de normas de seguridad de la información,política de  bakcups, plan de migración de la información cuando aplique, Plan de Contingencia, documento de arquitectura tolerante a fallos.</t>
    </r>
    <r>
      <rPr>
        <b/>
        <sz val="14"/>
        <color rgb="FF002060"/>
        <rFont val="Arial"/>
        <family val="2"/>
      </rPr>
      <t xml:space="preserve">
</t>
    </r>
    <r>
      <rPr>
        <b/>
        <sz val="14"/>
        <color rgb="FFC00000"/>
        <rFont val="Arial"/>
        <family val="2"/>
      </rPr>
      <t>Posibles desviaciones</t>
    </r>
    <r>
      <rPr>
        <sz val="14"/>
        <color rgb="FF000000"/>
        <rFont val="Arial"/>
        <family val="2"/>
      </rPr>
      <t>:En caso de presentarse una inconsistencia en la publicación de información en el sitio web, el webmáster, de la BPP, comunica de manera oportuna la eventualidad</t>
    </r>
    <r>
      <rPr>
        <sz val="14"/>
        <color rgb="FF002060"/>
        <rFont val="Arial"/>
        <family val="2"/>
      </rPr>
      <t xml:space="preserve"> presentada al personal involucrado.
</t>
    </r>
    <r>
      <rPr>
        <b/>
        <sz val="14"/>
        <color rgb="FF002060"/>
        <rFont val="Arial"/>
        <family val="2"/>
      </rPr>
      <t>CONTROL 1</t>
    </r>
    <r>
      <rPr>
        <sz val="14"/>
        <color rgb="FFFF0000"/>
        <rFont val="Arial"/>
        <family val="2"/>
      </rPr>
      <t xml:space="preserve">.Reporte de test de seguridad  creados en el periodo.
EVIDENCIAS: 
Informe del test de seguridad.
Evidencia gráficas (Pantallazos).
</t>
    </r>
    <r>
      <rPr>
        <b/>
        <sz val="14"/>
        <color rgb="FF002060"/>
        <rFont val="Arial"/>
        <family val="2"/>
      </rPr>
      <t>CONTROL 2:</t>
    </r>
    <r>
      <rPr>
        <sz val="14"/>
        <color rgb="FFFF0000"/>
        <rFont val="Arial"/>
        <family val="2"/>
      </rPr>
      <t>Reporte de bakcups realizados en el periodo.
EVIDENCIAS:  Informe de los bakcups realizados con las respectivas evidencias gráficas.</t>
    </r>
  </si>
  <si>
    <r>
      <t>Implementar acciones y lineamientos de identificación,</t>
    </r>
    <r>
      <rPr>
        <b/>
        <sz val="14"/>
        <color theme="1"/>
        <rFont val="Arial"/>
        <family val="2"/>
      </rPr>
      <t xml:space="preserve"> adquisición, análisis, organización de la información, evaluación, expurgo o descarte y preservación de las colecciones bibliográficas y documentales</t>
    </r>
    <r>
      <rPr>
        <sz val="14"/>
        <color theme="1"/>
        <rFont val="Arial"/>
        <family val="2"/>
      </rPr>
      <t>, para facilitar el acceso y disposición a los usuarios.</t>
    </r>
  </si>
  <si>
    <r>
      <t xml:space="preserve">Hallazgo por parte de los entes de control por inconsistenncias presentadas en los informes de inventarios.
Detrimento patrimonial por pérdida de material.
Usuarios inconformes por falta de materiales bibliográficos y documentales.
</t>
    </r>
    <r>
      <rPr>
        <b/>
        <sz val="14"/>
        <color theme="1"/>
        <rFont val="Arial"/>
        <family val="2"/>
      </rPr>
      <t xml:space="preserve">
</t>
    </r>
    <r>
      <rPr>
        <sz val="14"/>
        <color theme="1"/>
        <rFont val="Arial"/>
        <family val="2"/>
      </rPr>
      <t xml:space="preserve">
.</t>
    </r>
  </si>
  <si>
    <r>
      <rPr>
        <b/>
        <sz val="14"/>
        <color rgb="FF002060"/>
        <rFont val="Arial"/>
        <family val="2"/>
      </rPr>
      <t xml:space="preserve">
CONTROLES:. Inventario material bibliográfico y documental.
</t>
    </r>
    <r>
      <rPr>
        <b/>
        <sz val="14"/>
        <color rgb="FFFF0000"/>
        <rFont val="Arial"/>
        <family val="2"/>
      </rPr>
      <t>EVIDENCIAS:</t>
    </r>
    <r>
      <rPr>
        <b/>
        <sz val="14"/>
        <color rgb="FF002060"/>
        <rFont val="Arial"/>
        <family val="2"/>
      </rPr>
      <t xml:space="preserve">
 1.</t>
    </r>
    <r>
      <rPr>
        <sz val="14"/>
        <color rgb="FF002060"/>
        <rFont val="Arial"/>
        <family val="2"/>
      </rPr>
      <t xml:space="preserve"> Infomes de inventario de filiales y sede central, relación del total de material de la colección general y la  patrimonial.
2. reporte de inconsistencias del periodo y las acciones correctivas (plan de acción.
3.Inventario documental, fotográfico y audiovisual.
</t>
    </r>
    <r>
      <rPr>
        <sz val="14"/>
        <color rgb="FF00B050"/>
        <rFont val="Arial"/>
        <family val="2"/>
      </rPr>
      <t xml:space="preserve"> </t>
    </r>
  </si>
  <si>
    <r>
      <rPr>
        <b/>
        <sz val="14"/>
        <color rgb="FFFF0000"/>
        <rFont val="Arial"/>
        <family val="2"/>
      </rPr>
      <t xml:space="preserve">RIESGO: </t>
    </r>
    <r>
      <rPr>
        <b/>
        <sz val="14"/>
        <color rgb="FF0070C0"/>
        <rFont val="Arial"/>
        <family val="2"/>
      </rPr>
      <t>PERDIDA DEL MATERIAL BIBLIOGRÁFICO Y DOCUMENTAL</t>
    </r>
    <r>
      <rPr>
        <b/>
        <sz val="14"/>
        <color rgb="FFFF0000"/>
        <rFont val="Arial"/>
        <family val="2"/>
      </rPr>
      <t xml:space="preserve">
Descripción</t>
    </r>
    <r>
      <rPr>
        <b/>
        <sz val="14"/>
        <color rgb="FF002060"/>
        <rFont val="Arial"/>
        <family val="2"/>
      </rPr>
      <t xml:space="preserve">:El proceso de Gestión Colecciones Generales y Patrimoniales, </t>
    </r>
    <r>
      <rPr>
        <b/>
        <sz val="14"/>
        <color rgb="FFFF0000"/>
        <rFont val="Arial"/>
        <family val="2"/>
      </rPr>
      <t xml:space="preserve">presenta el Plan de inventario que se realiza  una vez al año con alcance a las 4 filiales, sede central Y PATRIMONIO, por tal razón la frecuenci de esta actividad se realiza OCHO (8) veces durante cada vigencia, </t>
    </r>
    <r>
      <rPr>
        <sz val="14"/>
        <color theme="1"/>
        <rFont val="Arial"/>
        <family val="2"/>
      </rPr>
      <t xml:space="preserve"> se socializa a los responsables de las áreas, se </t>
    </r>
    <r>
      <rPr>
        <b/>
        <sz val="14"/>
        <color rgb="FF0070C0"/>
        <rFont val="Arial"/>
        <family val="2"/>
      </rPr>
      <t>realiza el inventario (toma de inventarios)</t>
    </r>
    <r>
      <rPr>
        <sz val="14"/>
        <color theme="1"/>
        <rFont val="Arial"/>
        <family val="2"/>
      </rPr>
      <t>,  y</t>
    </r>
    <r>
      <rPr>
        <b/>
        <sz val="14"/>
        <color theme="9" tint="-0.249977111117893"/>
        <rFont val="Arial"/>
        <family val="2"/>
      </rPr>
      <t xml:space="preserve"> se envía al responsable del soporte de plataforma janium </t>
    </r>
    <r>
      <rPr>
        <sz val="14"/>
        <color theme="1"/>
        <rFont val="Arial"/>
        <family val="2"/>
      </rPr>
      <t>en la sede de medellin quién se encarga de  comparar  la toma de inventarios  con el reporte de la plataforma,</t>
    </r>
    <r>
      <rPr>
        <b/>
        <sz val="14"/>
        <color rgb="FF00CC00"/>
        <rFont val="Arial"/>
        <family val="2"/>
      </rPr>
      <t xml:space="preserve"> con estos resultados se hace el informe final y cierre de inventario.</t>
    </r>
    <r>
      <rPr>
        <sz val="14"/>
        <color theme="1"/>
        <rFont val="Arial"/>
        <family val="2"/>
      </rPr>
      <t xml:space="preserve">
</t>
    </r>
  </si>
  <si>
    <r>
      <t xml:space="preserve">Implementar acciones y lineamientos de </t>
    </r>
    <r>
      <rPr>
        <b/>
        <sz val="14"/>
        <color theme="1"/>
        <rFont val="Arial"/>
        <family val="2"/>
      </rPr>
      <t>identificación, adquisición, análisis, organización de la información, evaluación, expurgo o descarte y preservación de las colecciones bibliográficas y documentales</t>
    </r>
    <r>
      <rPr>
        <sz val="14"/>
        <color theme="1"/>
        <rFont val="Arial"/>
        <family val="2"/>
      </rPr>
      <t>, para facilitar el acceso y disposición a los usuarios.</t>
    </r>
  </si>
  <si>
    <r>
      <t xml:space="preserve">
IDENTIFICACIÓN Y SELECCIÓN:
CONTROL:
</t>
    </r>
    <r>
      <rPr>
        <sz val="14"/>
        <color rgb="FF002060"/>
        <rFont val="Arial"/>
        <family val="2"/>
      </rPr>
      <t xml:space="preserve">1.Justificar la pertinencia de los títulos solicitados a través de la Desiderata (Listado de materiales impresos) y PQRSD.
2.Diagnosticar el material de carácter patrimonial para posibles adquisiciones.
3.Validar la estrategia de Cosmoteca  a través del DESEATORIUM. (títulos digitales).
</t>
    </r>
    <r>
      <rPr>
        <b/>
        <sz val="14"/>
        <color rgb="FFC00000"/>
        <rFont val="Arial"/>
        <family val="2"/>
      </rPr>
      <t>EVIDENCIAS:
1.</t>
    </r>
    <r>
      <rPr>
        <sz val="14"/>
        <color rgb="FF002060"/>
        <rFont val="Arial"/>
        <family val="2"/>
      </rPr>
      <t xml:space="preserve">Base de datos Desiderata y  solicitudes PQRSD.
2.Informe técnico de posibles adquisiciones de fondos  y colecciones de autor.
3. Solicitudes Deseatorium. </t>
    </r>
    <r>
      <rPr>
        <b/>
        <u/>
        <sz val="14"/>
        <color rgb="FFC00000"/>
        <rFont val="Arial"/>
        <family val="2"/>
      </rPr>
      <t xml:space="preserve">
</t>
    </r>
  </si>
  <si>
    <r>
      <rPr>
        <b/>
        <sz val="14"/>
        <color rgb="FFC00000"/>
        <rFont val="Arial"/>
        <family val="2"/>
      </rPr>
      <t xml:space="preserve">RIESGO: Ausencia de material bibliográfico y documental accesible y disponible al usuario por inadecuada identificación y selección 
Descripción: </t>
    </r>
    <r>
      <rPr>
        <b/>
        <sz val="14"/>
        <color rgb="FF0070C0"/>
        <rFont val="Arial"/>
        <family val="2"/>
      </rPr>
      <t xml:space="preserve">El proceso de Gestión Colecciones Generales y Patrimoniales, para el cumplimiento de su propósito el cual redunda en poner a disposición de los usuarios el material bibliográfico documental y audiovisual </t>
    </r>
    <r>
      <rPr>
        <b/>
        <sz val="14"/>
        <color rgb="FF00B050"/>
        <rFont val="Arial"/>
        <family val="2"/>
      </rPr>
      <t xml:space="preserve"> identifica y selecciona</t>
    </r>
    <r>
      <rPr>
        <b/>
        <sz val="14"/>
        <color rgb="FF002060"/>
        <rFont val="Arial"/>
        <family val="2"/>
      </rPr>
      <t xml:space="preserve"> el material mediante el levantamiento de necesidades de los usuarios a quienes atiende, a través de instrumentos como la desiderata , acto seguido  diagnostica el material de carácter patrimonial para posibles adquisiciones y valida  la estrategia de Cosmoteca  a través del DESEATORIUM. (títulos digitales).
</t>
    </r>
    <r>
      <rPr>
        <sz val="14"/>
        <color rgb="FF000000"/>
        <rFont val="Arial"/>
        <family val="2"/>
      </rPr>
      <t xml:space="preserve">
</t>
    </r>
  </si>
  <si>
    <r>
      <t xml:space="preserve">
ADQUISICIÓN:
CONTROL:
</t>
    </r>
    <r>
      <rPr>
        <sz val="14"/>
        <color rgb="FF002060"/>
        <rFont val="Arial"/>
        <family val="2"/>
      </rPr>
      <t xml:space="preserve">1.Realizar la solicitud para crear la necesidad de adquisición del material bibliográfico, documental y patrimonial  en el Plan anual de adquisiciones.
2.Realizar seguimiento contractual  a la solicitud de compras.
</t>
    </r>
    <r>
      <rPr>
        <b/>
        <u/>
        <sz val="14"/>
        <color rgb="FFFF0000"/>
        <rFont val="Arial"/>
        <family val="2"/>
      </rPr>
      <t xml:space="preserve">EVIDENCIAS:  
</t>
    </r>
    <r>
      <rPr>
        <sz val="14"/>
        <color rgb="FF002060"/>
        <rFont val="Arial"/>
        <family val="2"/>
      </rPr>
      <t>1.Contrato de adquisición para solicitud del material bibliográfico y documental, estudios previos.</t>
    </r>
    <r>
      <rPr>
        <b/>
        <u/>
        <sz val="14"/>
        <color rgb="FFFF0000"/>
        <rFont val="Arial"/>
        <family val="2"/>
      </rPr>
      <t xml:space="preserve">
</t>
    </r>
    <r>
      <rPr>
        <sz val="14"/>
        <color rgb="FF002060"/>
        <rFont val="Arial"/>
        <family val="2"/>
      </rPr>
      <t>2.Documentos de formalización de fondos y colecciones de autor.</t>
    </r>
    <r>
      <rPr>
        <b/>
        <u/>
        <sz val="14"/>
        <color rgb="FFFF0000"/>
        <rFont val="Arial"/>
        <family val="2"/>
      </rPr>
      <t xml:space="preserve">
</t>
    </r>
    <r>
      <rPr>
        <sz val="14"/>
        <color rgb="FF002060"/>
        <rFont val="Arial"/>
        <family val="2"/>
      </rPr>
      <t xml:space="preserve">
</t>
    </r>
    <r>
      <rPr>
        <b/>
        <u/>
        <sz val="14"/>
        <color rgb="FFFF0000"/>
        <rFont val="Arial"/>
        <family val="2"/>
      </rPr>
      <t xml:space="preserve">
</t>
    </r>
  </si>
  <si>
    <r>
      <rPr>
        <b/>
        <sz val="14"/>
        <color rgb="FFC00000"/>
        <rFont val="Arial"/>
        <family val="2"/>
      </rPr>
      <t xml:space="preserve">
RIESGO: Ausencia de material bibliográfico y documental accesible y disponible al usuario por falta de oportunidad en la adquisición del material.
Descripción: </t>
    </r>
    <r>
      <rPr>
        <b/>
        <sz val="14"/>
        <color rgb="FF0070C0"/>
        <rFont val="Arial"/>
        <family val="2"/>
      </rPr>
      <t>El proceso de Gestión Colecciones Generales y Patrimoniales, para el cumplimiento de su propósito el cual redunda en poner a disposición de los usuarios el material bibliográfico documental y audiovisual realiza labores de:</t>
    </r>
    <r>
      <rPr>
        <b/>
        <sz val="14"/>
        <color rgb="FF00B050"/>
        <rFont val="Arial"/>
        <family val="2"/>
      </rPr>
      <t xml:space="preserve"> ADQUISICIÓN</t>
    </r>
    <r>
      <rPr>
        <b/>
        <sz val="14"/>
        <color rgb="FF0070C0"/>
        <rFont val="Arial"/>
        <family val="2"/>
      </rPr>
      <t xml:space="preserve"> del material para garantizar </t>
    </r>
    <r>
      <rPr>
        <b/>
        <sz val="14"/>
        <color rgb="FF002060"/>
        <rFont val="Arial"/>
        <family val="2"/>
      </rPr>
      <t xml:space="preserve"> que el material bibliográfico, documental y audiovisual seleccionado sea adquirido bajo la modalidad de compra para el enriquecimiento de las colecciones.
</t>
    </r>
    <r>
      <rPr>
        <sz val="14"/>
        <color rgb="FF000000"/>
        <rFont val="Arial"/>
        <family val="2"/>
      </rPr>
      <t xml:space="preserve">
</t>
    </r>
  </si>
  <si>
    <r>
      <t xml:space="preserve">ANÁLISIS Y ORGANIZACIÓN: 
CONTROL:
</t>
    </r>
    <r>
      <rPr>
        <sz val="14"/>
        <color rgb="FF002060"/>
        <rFont val="Arial"/>
        <family val="2"/>
      </rPr>
      <t xml:space="preserve">1.Análisis bibliográfico y preparación física del material.
2.Clasificación, ordenación y descripción de los materiales documentales recibidos de acuerdo con los lineamientos definidos.
3. Distribución de los materiales en las diferentes áreas.
</t>
    </r>
    <r>
      <rPr>
        <b/>
        <u/>
        <sz val="14"/>
        <color rgb="FFFF0000"/>
        <rFont val="Arial"/>
        <family val="2"/>
      </rPr>
      <t xml:space="preserve">EVIDENCIAS:
</t>
    </r>
    <r>
      <rPr>
        <sz val="14"/>
        <color rgb="FF002060"/>
        <rFont val="Arial"/>
        <family val="2"/>
      </rPr>
      <t>1.Listado de material ingresado. (base de datos janium y repositorio).
2.Cuadro de clasificación de los materiales documentales.
3.Actas de traslado (distribución de materiales en filiales y sede central).</t>
    </r>
  </si>
  <si>
    <r>
      <rPr>
        <b/>
        <sz val="14"/>
        <color rgb="FFC00000"/>
        <rFont val="Arial"/>
        <family val="2"/>
      </rPr>
      <t xml:space="preserve">
RIESGO: Ausencia de material bibliográfico y documental accesible y disponible al usuario,  por inadecuado análisis y organización.
Descripción: </t>
    </r>
    <r>
      <rPr>
        <b/>
        <sz val="14"/>
        <color theme="3"/>
        <rFont val="Arial"/>
        <family val="2"/>
      </rPr>
      <t>El proceso de Gestión Colecciones Generales y Patrimoniales, para el cumplimiento de su propósito el cual redunda en poner a disposición de los usuarios el material bibliográfico documental y audiovisual realiza labores de:</t>
    </r>
    <r>
      <rPr>
        <b/>
        <sz val="14"/>
        <color rgb="FFC00000"/>
        <rFont val="Arial"/>
        <family val="2"/>
      </rPr>
      <t xml:space="preserve"> </t>
    </r>
    <r>
      <rPr>
        <b/>
        <sz val="14"/>
        <color rgb="FF00FF00"/>
        <rFont val="Arial"/>
        <family val="2"/>
      </rPr>
      <t xml:space="preserve"> análisis y organización,con el fin de</t>
    </r>
    <r>
      <rPr>
        <b/>
        <sz val="14"/>
        <color rgb="FF002060"/>
        <rFont val="Arial"/>
        <family val="2"/>
      </rPr>
      <t xml:space="preserve"> posibilitar el acceso por parte de los usuarios mediante la descripción, recuperación y organización del material bibliográfico, documental y audiovisual.
</t>
    </r>
    <r>
      <rPr>
        <sz val="14"/>
        <color rgb="FF000000"/>
        <rFont val="Arial"/>
        <family val="2"/>
      </rPr>
      <t xml:space="preserve">
</t>
    </r>
  </si>
  <si>
    <r>
      <t xml:space="preserve">EVALUACIÓN:
CONTROL:
</t>
    </r>
    <r>
      <rPr>
        <sz val="14"/>
        <color rgb="FF002060"/>
        <rFont val="Arial"/>
        <family val="2"/>
      </rPr>
      <t xml:space="preserve">1.Revisar el estado físico y usabilidad del material bibliográfico y audiovisual para definir el tratamiento que requiere( encuadernación, semiactiva, descarte)
2. Revisar el estado físico del material patrimonial documental, para definir el tratamiento que requiere ( Primeros auxilios, restauración)
3. Determinar material documental para declaratoria como Bien de Interés Cultural
</t>
    </r>
    <r>
      <rPr>
        <b/>
        <u/>
        <sz val="14"/>
        <color rgb="FFFF0000"/>
        <rFont val="Arial"/>
        <family val="2"/>
      </rPr>
      <t xml:space="preserve">EVIDENCIAS:
</t>
    </r>
    <r>
      <rPr>
        <sz val="14"/>
        <color rgb="FF002060"/>
        <rFont val="Arial"/>
        <family val="2"/>
      </rPr>
      <t>1. Formato de evaluación
2. Formato de materiales que requieren restauración
3. Listado de materiales objeto de declaratoria BIC</t>
    </r>
  </si>
  <si>
    <r>
      <rPr>
        <b/>
        <sz val="14"/>
        <color rgb="FFC00000"/>
        <rFont val="Arial"/>
        <family val="2"/>
      </rPr>
      <t xml:space="preserve">RIESGO: Ausencia de material bibliográfico y documental accesible y disponible al usuario,  por falta de evaluación del material.
Descripción: </t>
    </r>
    <r>
      <rPr>
        <b/>
        <sz val="14"/>
        <color rgb="FF0070C0"/>
        <rFont val="Arial"/>
        <family val="2"/>
      </rPr>
      <t xml:space="preserve">El proceso de Gestión Colecciones Generales y Patrimoniales, para el cumplimiento de su propósito el cual redunda en poner a disposición de los usuarios el material bibliográfico documental y audiovisual realiza labores de: </t>
    </r>
    <r>
      <rPr>
        <b/>
        <sz val="14"/>
        <color rgb="FF00CC00"/>
        <rFont val="Arial"/>
        <family val="2"/>
      </rPr>
      <t xml:space="preserve">evaluación </t>
    </r>
    <r>
      <rPr>
        <b/>
        <sz val="14"/>
        <color rgb="FFC00000"/>
        <rFont val="Arial"/>
        <family val="2"/>
      </rPr>
      <t>que consiste en revisar</t>
    </r>
    <r>
      <rPr>
        <b/>
        <sz val="14"/>
        <color rgb="FF002060"/>
        <rFont val="Arial"/>
        <family val="2"/>
      </rPr>
      <t xml:space="preserve"> </t>
    </r>
    <r>
      <rPr>
        <b/>
        <sz val="14"/>
        <color theme="9" tint="-0.249977111117893"/>
        <rFont val="Arial"/>
        <family val="2"/>
      </rPr>
      <t>el material bibliográfico, documental y audiovisual, con miras a proporcionar una colección que se ajuste a las  necesidades de los usuarios y que se encuentre actualizada,</t>
    </r>
    <r>
      <rPr>
        <b/>
        <sz val="14"/>
        <color rgb="FF002060"/>
        <rFont val="Arial"/>
        <family val="2"/>
      </rPr>
      <t xml:space="preserve"> asimismo revisar el estado físico del material patrimonial para definir el tratamiento que requiere.
</t>
    </r>
    <r>
      <rPr>
        <sz val="14"/>
        <color rgb="FF000000"/>
        <rFont val="Arial"/>
        <family val="2"/>
      </rPr>
      <t xml:space="preserve">
</t>
    </r>
  </si>
  <si>
    <r>
      <t xml:space="preserve">
EXPURGO/DESCARTE:
CONTROL:
</t>
    </r>
    <r>
      <rPr>
        <sz val="14"/>
        <color rgb="FF002060"/>
        <rFont val="Arial"/>
        <family val="2"/>
      </rPr>
      <t xml:space="preserve">1. Aplicar los lineamientos establecidos en el instructivo de descarte.
2. Definir y listar el material  para reposición y compra.
</t>
    </r>
    <r>
      <rPr>
        <b/>
        <u/>
        <sz val="14"/>
        <color rgb="FFFF0000"/>
        <rFont val="Arial"/>
        <family val="2"/>
      </rPr>
      <t xml:space="preserve">EVIDENCIAS:
</t>
    </r>
    <r>
      <rPr>
        <sz val="14"/>
        <color rgb="FF002060"/>
        <rFont val="Arial"/>
        <family val="2"/>
      </rPr>
      <t xml:space="preserve">1. Acta de descarte
2. Desiderata (listado de posibles adquisiciones)
</t>
    </r>
  </si>
  <si>
    <r>
      <rPr>
        <b/>
        <sz val="14"/>
        <color rgb="FFC00000"/>
        <rFont val="Arial"/>
        <family val="2"/>
      </rPr>
      <t xml:space="preserve">
RIESGO: Ausencia de material bibliográfico y documental accesible y disponible al usuario, por no realizar de  manera oportuna el expurgo  y/o descarte del material.
Descripción: </t>
    </r>
    <r>
      <rPr>
        <b/>
        <sz val="14"/>
        <color rgb="FF0070C0"/>
        <rFont val="Arial"/>
        <family val="2"/>
      </rPr>
      <t>El proceso de Gestión Colecciones Generales y Patrimoniales, para el cumplimiento de su propósito el cual redunda en poner a disposición de los usuarios el material bibliográfico documental y audiovisual realiza labores de:</t>
    </r>
    <r>
      <rPr>
        <b/>
        <sz val="14"/>
        <color rgb="FF00CC00"/>
        <rFont val="Arial"/>
        <family val="2"/>
      </rPr>
      <t>EXPURGO/DESCARTE</t>
    </r>
    <r>
      <rPr>
        <b/>
        <sz val="14"/>
        <color rgb="FF002060"/>
        <rFont val="Arial"/>
        <family val="2"/>
      </rPr>
      <t xml:space="preserve"> con el propósito de separar el material bibliográfico, documental y audiovisual que no se encuentre en óptimas condiciones para ser utilizado por parte de los usuarios así como definir y alistar el material para reposición y compra.
</t>
    </r>
    <r>
      <rPr>
        <sz val="14"/>
        <color rgb="FF000000"/>
        <rFont val="Arial"/>
        <family val="2"/>
      </rPr>
      <t xml:space="preserve">
</t>
    </r>
  </si>
  <si>
    <r>
      <t xml:space="preserve">
PRESERVACIÓN Y/O CONSERVACIÓN:
CONTROL:
</t>
    </r>
    <r>
      <rPr>
        <sz val="14"/>
        <color rgb="FF002060"/>
        <rFont val="Arial"/>
        <family val="2"/>
      </rPr>
      <t xml:space="preserve">1.Actualizar el Plan Metrológico.
2.Seguimiento a las condiciones ambientales para identificar  las variables que afectan la conservación de los materiales y proponer las acciones de mejora.
3Solicitar calibración anual de los equipos de medición 
4.Realizar Limpieza permanente del material ubicado en las estanterías y espacios de almacenamiento.
5.Realizar  intervenciones menores al material patrimonial  que requiera ser intervenido.
6.Capacitación al personal de áreas patrimoniales para el manejo de equipos e interpretación de las mediciones.
</t>
    </r>
    <r>
      <rPr>
        <b/>
        <u/>
        <sz val="14"/>
        <color rgb="FFFF0000"/>
        <rFont val="Arial"/>
        <family val="2"/>
      </rPr>
      <t xml:space="preserve">EVIDENCIAS:
</t>
    </r>
    <r>
      <rPr>
        <sz val="14"/>
        <color rgb="FF002060"/>
        <rFont val="Arial"/>
        <family val="2"/>
      </rPr>
      <t xml:space="preserve">1.Plan de Conservación revisado y ajustado.
2.Plan Metrológico actualizado.
3.Informe técnico de las condiciones ambientales.
4.Certificado de calibración.
5.Formato de seguimiento a la limpieza del material ubicado en las estanterías.
6.Formato de intervenciones menores en primeros auxilios.
7.Cronograma ,  instructivo para descarga de la información , listado de asistencia.
</t>
    </r>
    <r>
      <rPr>
        <b/>
        <u/>
        <sz val="14"/>
        <color rgb="FFFF0000"/>
        <rFont val="Arial"/>
        <family val="2"/>
      </rPr>
      <t xml:space="preserve">
</t>
    </r>
  </si>
  <si>
    <r>
      <rPr>
        <b/>
        <sz val="14"/>
        <color rgb="FFC00000"/>
        <rFont val="Arial"/>
        <family val="2"/>
      </rPr>
      <t xml:space="preserve">RIESGO: Ausencia de material bibliográfico y documental accesible y disponible al usuario, por falta de conservación y preservación.
Descripción: </t>
    </r>
    <r>
      <rPr>
        <b/>
        <sz val="14"/>
        <color rgb="FF0070C0"/>
        <rFont val="Arial"/>
        <family val="2"/>
      </rPr>
      <t>El proceso de Gestión Colecciones Generales y Patrimoniales, para el cumplimiento de su propósito el cual redunda en poner a disposición de los usuarios el material bibliográfico documental y audiovisual realiza labores de</t>
    </r>
    <r>
      <rPr>
        <b/>
        <sz val="14"/>
        <color rgb="FF00CC00"/>
        <rFont val="Arial"/>
        <family val="2"/>
      </rPr>
      <t xml:space="preserve">: PRESERVACIÓN Y/O CONSERVACIÓN: </t>
    </r>
    <r>
      <rPr>
        <b/>
        <sz val="14"/>
        <color theme="9" tint="-0.249977111117893"/>
        <rFont val="Arial"/>
        <family val="2"/>
      </rPr>
      <t xml:space="preserve"> para garantizar la perdurabilidad en el tiempo y en buenas condiciones del material bibliográfico, documental y audiovisual</t>
    </r>
    <r>
      <rPr>
        <b/>
        <sz val="14"/>
        <color rgb="FF002060"/>
        <rFont val="Arial"/>
        <family val="2"/>
      </rPr>
      <t xml:space="preserve">
</t>
    </r>
    <r>
      <rPr>
        <sz val="14"/>
        <color rgb="FF000000"/>
        <rFont val="Arial"/>
        <family val="2"/>
      </rPr>
      <t xml:space="preserve">
</t>
    </r>
  </si>
  <si>
    <r>
      <t xml:space="preserve">CONTROLES:
</t>
    </r>
    <r>
      <rPr>
        <sz val="14"/>
        <color rgb="FF002060"/>
        <rFont val="Arial"/>
        <family val="2"/>
      </rPr>
      <t>1. Verificar cumplimiento de la oferta institucional Vs Cronograma anual.
2. Los talleristas verifican semestralmente el cumplimiento de los objetivos propuestos en el plan anual.
3. Análsis de encuestas realizadas para validar la pertinecia de los talleres</t>
    </r>
    <r>
      <rPr>
        <sz val="14"/>
        <color rgb="FFFF0000"/>
        <rFont val="Arial"/>
        <family val="2"/>
      </rPr>
      <t xml:space="preserve">.
</t>
    </r>
    <r>
      <rPr>
        <b/>
        <sz val="14"/>
        <color rgb="FFFF0000"/>
        <rFont val="Arial"/>
        <family val="2"/>
      </rPr>
      <t>Evidencias</t>
    </r>
    <r>
      <rPr>
        <sz val="14"/>
        <color rgb="FF002060"/>
        <rFont val="Arial"/>
        <family val="2"/>
      </rPr>
      <t xml:space="preserve">:
</t>
    </r>
    <r>
      <rPr>
        <sz val="14"/>
        <color rgb="FFFF0000"/>
        <rFont val="Arial"/>
        <family val="2"/>
      </rPr>
      <t>1</t>
    </r>
    <r>
      <rPr>
        <sz val="14"/>
        <color rgb="FF002060"/>
        <rFont val="Arial"/>
        <family val="2"/>
      </rPr>
      <t>.</t>
    </r>
    <r>
      <rPr>
        <sz val="14"/>
        <color rgb="FFFF0000"/>
        <rFont val="Arial"/>
        <family val="2"/>
      </rPr>
      <t>Registro estadístico.
2. análisis de encuestas.
3.Convenios establecidos
4.Plan anual de trabajo.</t>
    </r>
  </si>
  <si>
    <r>
      <rPr>
        <b/>
        <sz val="14"/>
        <color rgb="FFC00000"/>
        <rFont val="Arial"/>
        <family val="2"/>
      </rPr>
      <t xml:space="preserve">RIESGO: "Incumplimiento del objetivo de la oferta institucional".
Descripción: </t>
    </r>
    <r>
      <rPr>
        <b/>
        <sz val="14"/>
        <color rgb="FF0070C0"/>
        <rFont val="Arial"/>
        <family val="2"/>
      </rPr>
      <t>El profesional universitario</t>
    </r>
    <r>
      <rPr>
        <sz val="14"/>
        <color theme="1"/>
        <rFont val="Arial"/>
        <family val="2"/>
      </rPr>
      <t xml:space="preserve"> lider del proceso,</t>
    </r>
    <r>
      <rPr>
        <b/>
        <sz val="14"/>
        <color rgb="FFFF0000"/>
        <rFont val="Arial"/>
        <family val="2"/>
      </rPr>
      <t xml:space="preserve"> verifica </t>
    </r>
    <r>
      <rPr>
        <b/>
        <sz val="14"/>
        <color theme="9" tint="-0.249977111117893"/>
        <rFont val="Arial"/>
        <family val="2"/>
      </rPr>
      <t>mensualmente</t>
    </r>
    <r>
      <rPr>
        <sz val="14"/>
        <color theme="1"/>
        <rFont val="Arial"/>
        <family val="2"/>
      </rPr>
      <t xml:space="preserve"> </t>
    </r>
    <r>
      <rPr>
        <b/>
        <sz val="14"/>
        <color rgb="FFFF0000"/>
        <rFont val="Arial"/>
        <family val="2"/>
      </rPr>
      <t>el cronograma de oferta institucional frente al cumplimiento de las ofertas estructuradas en el plan anual de trabajo,</t>
    </r>
    <r>
      <rPr>
        <sz val="14"/>
        <color theme="1"/>
        <rFont val="Arial"/>
        <family val="2"/>
      </rPr>
      <t xml:space="preserve"> a través de registro estadístico y banco de evidencias con el propósito de garantizar el cumplimiento del plan institucional de gestión de contenidos para la ciudadanía.
</t>
    </r>
    <r>
      <rPr>
        <b/>
        <sz val="14"/>
        <color rgb="FFC00000"/>
        <rFont val="Arial"/>
        <family val="2"/>
      </rPr>
      <t xml:space="preserve">Asimismo, los talleristas realizan evaluaciones semestrales </t>
    </r>
    <r>
      <rPr>
        <sz val="14"/>
        <color theme="1"/>
        <rFont val="Arial"/>
        <family val="2"/>
      </rPr>
      <t xml:space="preserve">del cumplimientoo de los objetivos propuestos en el plan anual de trabajo </t>
    </r>
    <r>
      <rPr>
        <b/>
        <sz val="14"/>
        <color theme="9" tint="-0.249977111117893"/>
        <rFont val="Arial"/>
        <family val="2"/>
      </rPr>
      <t>y el equipo de trabajo  revisa los resultados de las encuestas realizadas  para validar la pertinencia de los talleres ofertados.</t>
    </r>
    <r>
      <rPr>
        <sz val="14"/>
        <color theme="1"/>
        <rFont val="Arial"/>
        <family val="2"/>
      </rPr>
      <t xml:space="preserve">
</t>
    </r>
    <r>
      <rPr>
        <b/>
        <sz val="14"/>
        <color rgb="FFC00000"/>
        <rFont val="Arial"/>
        <family val="2"/>
      </rPr>
      <t xml:space="preserve">Posible Desviación: </t>
    </r>
    <r>
      <rPr>
        <sz val="14"/>
        <color theme="1"/>
        <rFont val="Arial"/>
        <family val="2"/>
      </rPr>
      <t xml:space="preserve">Si se presenta incumplimiento del plan institucional de gestión de contenidos se realizarán los ajustes pertinentes establecidos en los planes de trabajo y en los convenios y/o alianzas interinstitucionales.
</t>
    </r>
  </si>
  <si>
    <r>
      <rPr>
        <b/>
        <sz val="14"/>
        <color rgb="FF002060"/>
        <rFont val="Arial"/>
        <family val="2"/>
      </rPr>
      <t>CONTROL 1.</t>
    </r>
    <r>
      <rPr>
        <sz val="14"/>
        <color rgb="FF002060"/>
        <rFont val="Arial"/>
        <family val="2"/>
      </rPr>
      <t xml:space="preserve">Verificar mensualmente el listado de Préstamos Vs Usuarios morosos en la sede central y filiales.
</t>
    </r>
    <r>
      <rPr>
        <b/>
        <sz val="14"/>
        <color rgb="FFFF0000"/>
        <rFont val="Arial"/>
        <family val="2"/>
      </rPr>
      <t xml:space="preserve">EVIDENCIA:
</t>
    </r>
    <r>
      <rPr>
        <sz val="14"/>
        <color rgb="FFFF0000"/>
        <rFont val="Arial"/>
        <family val="2"/>
      </rPr>
      <t>Fomato en excel listado de seguimiento a usuarios morosos de la sede central y filiales.</t>
    </r>
    <r>
      <rPr>
        <sz val="14"/>
        <color rgb="FF002060"/>
        <rFont val="Arial"/>
        <family val="2"/>
      </rPr>
      <t xml:space="preserve">
</t>
    </r>
    <r>
      <rPr>
        <b/>
        <sz val="14"/>
        <color rgb="FF002060"/>
        <rFont val="Arial"/>
        <family val="2"/>
      </rPr>
      <t>CONTROL 2:</t>
    </r>
    <r>
      <rPr>
        <sz val="14"/>
        <color rgb="FF002060"/>
        <rFont val="Arial"/>
        <family val="2"/>
      </rPr>
      <t xml:space="preserve"> Comunicar de manera  verbal o electrónica  a los usuarios la entrega de materiales pendientes Vs Estadístisca de materiales recuperados.
</t>
    </r>
    <r>
      <rPr>
        <b/>
        <sz val="14"/>
        <color rgb="FFFF0000"/>
        <rFont val="Arial"/>
        <family val="2"/>
      </rPr>
      <t xml:space="preserve">EVIDENCIA:
</t>
    </r>
    <r>
      <rPr>
        <sz val="14"/>
        <color rgb="FFFF0000"/>
        <rFont val="Arial"/>
        <family val="2"/>
      </rPr>
      <t>Llamadas telefónicas, Correos electrónicos, Listado de materiales recuperados.</t>
    </r>
    <r>
      <rPr>
        <sz val="14"/>
        <color rgb="FF002060"/>
        <rFont val="Arial"/>
        <family val="2"/>
      </rPr>
      <t xml:space="preserve">
</t>
    </r>
    <r>
      <rPr>
        <b/>
        <sz val="14"/>
        <color rgb="FF002060"/>
        <rFont val="Arial"/>
        <family val="2"/>
      </rPr>
      <t>CONTROL 3</t>
    </r>
    <r>
      <rPr>
        <sz val="14"/>
        <color rgb="FF002060"/>
        <rFont val="Arial"/>
        <family val="2"/>
      </rPr>
      <t xml:space="preserve">.Entregar insumos al proceso de comunicaciones para estructurar y realizar la campaña de recuperación de materiales bibliográficos y documentales.
</t>
    </r>
    <r>
      <rPr>
        <b/>
        <sz val="14"/>
        <color rgb="FF002060"/>
        <rFont val="Arial"/>
        <family val="2"/>
      </rPr>
      <t>PLAN DE ACCIÓN</t>
    </r>
    <r>
      <rPr>
        <sz val="14"/>
        <color rgb="FF002060"/>
        <rFont val="Arial"/>
        <family val="2"/>
      </rPr>
      <t>:
1.Presentar la necesidad a Comunicaciones
2.Coordinar con comunicaciones el objetivo puntual de la campaña, frecuencia y canales.
3.Codyuvar en la implementación de la campaña por el periodo establecido.</t>
    </r>
    <r>
      <rPr>
        <sz val="14"/>
        <color rgb="FF00B050"/>
        <rFont val="Arial"/>
        <family val="2"/>
      </rPr>
      <t xml:space="preserve">  
</t>
    </r>
    <r>
      <rPr>
        <b/>
        <sz val="14"/>
        <color rgb="FFFF0000"/>
        <rFont val="Arial"/>
        <family val="2"/>
      </rPr>
      <t xml:space="preserve">EVIDENCIAS:
</t>
    </r>
    <r>
      <rPr>
        <sz val="14"/>
        <color rgb="FFFF0000"/>
        <rFont val="Arial"/>
        <family val="2"/>
      </rPr>
      <t>1.Correo interno a comunicaciones necesidad campaña usuarios morosos.
Informe con estrategias en la implementación de la campaña.
2.Evidencia de imágenes con piezas gráficas.</t>
    </r>
  </si>
  <si>
    <r>
      <rPr>
        <b/>
        <sz val="14"/>
        <color rgb="FFC00000"/>
        <rFont val="Arial"/>
        <family val="2"/>
      </rPr>
      <t>RIESGO: "Inoportuna devolución de los materiales bibliográficos y documentales en los tiempos establecidos de acuerdo con los reglamentos institucionales".</t>
    </r>
    <r>
      <rPr>
        <b/>
        <sz val="14"/>
        <color theme="3"/>
        <rFont val="Arial"/>
        <family val="2"/>
      </rPr>
      <t xml:space="preserve">
</t>
    </r>
    <r>
      <rPr>
        <b/>
        <sz val="14"/>
        <color rgb="FFC00000"/>
        <rFont val="Arial"/>
        <family val="2"/>
      </rPr>
      <t xml:space="preserve">Descripción: </t>
    </r>
    <r>
      <rPr>
        <b/>
        <sz val="14"/>
        <color theme="3"/>
        <rFont val="Arial"/>
        <family val="2"/>
      </rPr>
      <t>El lider del proceso en corresponsabilidad con  los técnicos y auxiliares de área,</t>
    </r>
    <r>
      <rPr>
        <b/>
        <sz val="14"/>
        <color rgb="FFFF0000"/>
        <rFont val="Arial"/>
        <family val="2"/>
      </rPr>
      <t xml:space="preserve"> verifican </t>
    </r>
    <r>
      <rPr>
        <b/>
        <sz val="14"/>
        <color rgb="FF00B0F0"/>
        <rFont val="Arial"/>
        <family val="2"/>
      </rPr>
      <t>mensualmente</t>
    </r>
    <r>
      <rPr>
        <sz val="14"/>
        <color theme="1"/>
        <rFont val="Arial"/>
        <family val="2"/>
      </rPr>
      <t xml:space="preserve">  los reportes de usuarios morosos registrados en la base de datos janium,</t>
    </r>
    <r>
      <rPr>
        <b/>
        <sz val="14"/>
        <color rgb="FFFF0000"/>
        <rFont val="Arial"/>
        <family val="2"/>
      </rPr>
      <t xml:space="preserve">  </t>
    </r>
    <r>
      <rPr>
        <sz val="14"/>
        <rFont val="Arial"/>
        <family val="2"/>
      </rPr>
      <t xml:space="preserve">y procede a </t>
    </r>
    <r>
      <rPr>
        <b/>
        <sz val="14"/>
        <color rgb="FF00CC00"/>
        <rFont val="Arial"/>
        <family val="2"/>
      </rPr>
      <t xml:space="preserve">establecer las comunicaciones necesarias con los usuarios </t>
    </r>
    <r>
      <rPr>
        <sz val="14"/>
        <color theme="1"/>
        <rFont val="Arial"/>
        <family val="2"/>
      </rPr>
      <t>por medio de  (teléfono, correo, uso de las referencias personales, cartas),</t>
    </r>
    <r>
      <rPr>
        <b/>
        <sz val="14"/>
        <color rgb="FF002060"/>
        <rFont val="Arial"/>
        <family val="2"/>
      </rPr>
      <t xml:space="preserve"> para  motivar la entrega de los materiales a la sede central y filiales.
</t>
    </r>
    <r>
      <rPr>
        <b/>
        <sz val="14"/>
        <color rgb="FFC00000"/>
        <rFont val="Arial"/>
        <family val="2"/>
      </rPr>
      <t xml:space="preserve">Posibles Desviaciones: </t>
    </r>
    <r>
      <rPr>
        <b/>
        <sz val="14"/>
        <color theme="1"/>
        <rFont val="Arial"/>
        <family val="2"/>
      </rPr>
      <t>En caso de no recibir oportunamente el material prestado, inicialmente se hace una llamada telefónica al usuario moroso, y de no atender el llamado, se procede con una notificación electrónica.</t>
    </r>
    <r>
      <rPr>
        <sz val="14"/>
        <color theme="1"/>
        <rFont val="Arial"/>
        <family val="2"/>
      </rPr>
      <t xml:space="preserve">
</t>
    </r>
  </si>
  <si>
    <r>
      <t xml:space="preserve">CONTROL 1.Capacitación al personal de servicios, en temas relacionados con: Cumplimiento manual de atención al ciudadano,  código de ética, Plan anticorrupción.
</t>
    </r>
    <r>
      <rPr>
        <b/>
        <sz val="14"/>
        <color rgb="FFFF0000"/>
        <rFont val="Arial"/>
        <family val="2"/>
      </rPr>
      <t xml:space="preserve">EVIDENCIAS:
</t>
    </r>
    <r>
      <rPr>
        <sz val="14"/>
        <color rgb="FFFF0000"/>
        <rFont val="Arial"/>
        <family val="2"/>
      </rPr>
      <t xml:space="preserve">Planillas de asistencia de capacitaciones realizadas.
</t>
    </r>
    <r>
      <rPr>
        <b/>
        <sz val="14"/>
        <color rgb="FF002060"/>
        <rFont val="Arial"/>
        <family val="2"/>
      </rPr>
      <t xml:space="preserve">CONTROL 2.Seguimiento a las PQRSD recibidas por parte de los usuarios.
</t>
    </r>
    <r>
      <rPr>
        <b/>
        <sz val="14"/>
        <color rgb="FFFF0000"/>
        <rFont val="Arial"/>
        <family val="2"/>
      </rPr>
      <t>EVIDENCIAS:
Respuesta  a PQRSD en el periodo evaluado.</t>
    </r>
  </si>
  <si>
    <r>
      <t xml:space="preserve">Riesgo: Posibilidad de recibir o solicitar cualquier dádiva o beneficio a nombre propio o de terceros con el fin de alterar un trámite o servicio
</t>
    </r>
    <r>
      <rPr>
        <sz val="14"/>
        <color theme="1"/>
        <rFont val="Arial"/>
        <family val="2"/>
      </rPr>
      <t xml:space="preserve">Revisar  el cumplimiento del  codigo de etica establecido en la politica de integridad, por parte de los funcionarios, articulado con el reglamento interno de trabajo y con la evaluación periódica del desempeño de los servidores. </t>
    </r>
    <r>
      <rPr>
        <b/>
        <sz val="14"/>
        <color rgb="FFFF0000"/>
        <rFont val="Arial"/>
        <family val="2"/>
      </rPr>
      <t xml:space="preserve"> 
</t>
    </r>
  </si>
  <si>
    <r>
      <t xml:space="preserve">CONTROL (1) :
1. Mantener actualizado la hoja de control de documentos de las historias laborales de los funcionarios activos, aplicando las herramientas y técnicas de administración documental establecidas por la institución.
</t>
    </r>
    <r>
      <rPr>
        <b/>
        <sz val="14"/>
        <color rgb="FFFF0000"/>
        <rFont val="Arial"/>
        <family val="2"/>
      </rPr>
      <t xml:space="preserve">EVIDENCIA:
</t>
    </r>
    <r>
      <rPr>
        <sz val="14"/>
        <color rgb="FFFF0000"/>
        <rFont val="Arial"/>
        <family val="2"/>
      </rPr>
      <t>Hoja de control de documentos actualizado con los registros documentales de funcionarios activos(entrega trimestral de actualizaciones).</t>
    </r>
    <r>
      <rPr>
        <b/>
        <sz val="14"/>
        <color rgb="FF002060"/>
        <rFont val="Arial"/>
        <family val="2"/>
      </rPr>
      <t xml:space="preserve">
2.</t>
    </r>
    <r>
      <rPr>
        <b/>
        <sz val="14"/>
        <color rgb="FF00B0F0"/>
        <rFont val="Arial"/>
        <family val="2"/>
      </rPr>
      <t xml:space="preserve"> La dependencia de Gestión documental de manera semestral realiza la verificación aleatoria de la conformación  y organización del archivo de gestión de historias laborales, remitiendo informe con las respectivas observaciones.</t>
    </r>
    <r>
      <rPr>
        <b/>
        <sz val="14"/>
        <color rgb="FF002060"/>
        <rFont val="Arial"/>
        <family val="2"/>
      </rPr>
      <t xml:space="preserve">
</t>
    </r>
    <r>
      <rPr>
        <b/>
        <sz val="14"/>
        <color rgb="FFFF0000"/>
        <rFont val="Arial"/>
        <family val="2"/>
      </rPr>
      <t xml:space="preserve">EVIDENCIA:
</t>
    </r>
    <r>
      <rPr>
        <sz val="14"/>
        <color rgb="FFFF0000"/>
        <rFont val="Arial"/>
        <family val="2"/>
      </rPr>
      <t xml:space="preserve">Informe remitido  por Gestión Documental  con la verificación aleatoria de las historias laborales.
</t>
    </r>
  </si>
  <si>
    <r>
      <rPr>
        <b/>
        <sz val="14"/>
        <color rgb="FFFF0000"/>
        <rFont val="Arial"/>
        <family val="2"/>
      </rPr>
      <t xml:space="preserve">Riesgo:"Desactualización de la historia laboral de los funcionarios". 
</t>
    </r>
    <r>
      <rPr>
        <b/>
        <sz val="14"/>
        <color rgb="FFC00000"/>
        <rFont val="Arial"/>
        <family val="2"/>
      </rPr>
      <t>Descripción</t>
    </r>
    <r>
      <rPr>
        <sz val="14"/>
        <color theme="1"/>
        <rFont val="Arial"/>
        <family val="2"/>
      </rPr>
      <t xml:space="preserve">:La persona encargada del apoyo a Gestión Humana,  </t>
    </r>
    <r>
      <rPr>
        <b/>
        <sz val="14"/>
        <color rgb="FF002060"/>
        <rFont val="Arial"/>
        <family val="2"/>
      </rPr>
      <t xml:space="preserve"> verifica permanentemente la consignación,  foliación y digitalización de los documentos que deben reposar en las historias laborales,</t>
    </r>
    <r>
      <rPr>
        <sz val="14"/>
        <color theme="1"/>
        <rFont val="Arial"/>
        <family val="2"/>
      </rPr>
      <t xml:space="preserve"> de acuerdo con lo establecido en la guia de organización de archivo de gestión de la entidad
</t>
    </r>
    <r>
      <rPr>
        <b/>
        <sz val="14"/>
        <color rgb="FFFF0000"/>
        <rFont val="Arial"/>
        <family val="2"/>
      </rPr>
      <t>Desviación:</t>
    </r>
    <r>
      <rPr>
        <sz val="14"/>
        <color theme="1"/>
        <rFont val="Arial"/>
        <family val="2"/>
      </rPr>
      <t xml:space="preserve"> En caso de tener historias laborales desactualizadas, se debe listar las historias pendientes para proceder con la actualización y cumplir las políticas para mantener actualizada la información.
</t>
    </r>
  </si>
  <si>
    <r>
      <rPr>
        <b/>
        <sz val="14"/>
        <color rgb="FF002060"/>
        <rFont val="Arial"/>
        <family val="2"/>
      </rPr>
      <t>Control (1):</t>
    </r>
    <r>
      <rPr>
        <sz val="14"/>
        <color theme="1"/>
        <rFont val="Arial"/>
        <family val="2"/>
      </rPr>
      <t xml:space="preserve">
</t>
    </r>
    <r>
      <rPr>
        <sz val="14"/>
        <color rgb="FF002060"/>
        <rFont val="Arial"/>
        <family val="2"/>
      </rPr>
      <t xml:space="preserve">Seguimiento a la implementación de los cinco (5) Planes de la matriz del Plan Estratégico de Talento Humano que se encuentran articulados con la  Ruta de la felicidad, Ruta del crecimiento, Ruta del servicio, Ruta de la Calidad, Ruta de análisis de datos. </t>
    </r>
    <r>
      <rPr>
        <b/>
        <i/>
        <sz val="14"/>
        <color rgb="FF002060"/>
        <rFont val="Arial"/>
        <family val="2"/>
      </rPr>
      <t>Plan Institucional de Capacitación, Plan de Bienestar Laboral e Icentivos, Plan Anual de Vacantes y Plan de Previsión</t>
    </r>
    <r>
      <rPr>
        <sz val="14"/>
        <color rgb="FF002060"/>
        <rFont val="Arial"/>
        <family val="2"/>
      </rPr>
      <t xml:space="preserve">
</t>
    </r>
    <r>
      <rPr>
        <b/>
        <sz val="14"/>
        <color rgb="FFFF0000"/>
        <rFont val="Arial"/>
        <family val="2"/>
      </rPr>
      <t xml:space="preserve">EVIDENCIA: 
</t>
    </r>
    <r>
      <rPr>
        <sz val="14"/>
        <color rgb="FFFF0000"/>
        <rFont val="Arial"/>
        <family val="2"/>
      </rPr>
      <t>Seguimiento matriz Plan Estratégico Gestión Humana.</t>
    </r>
    <r>
      <rPr>
        <b/>
        <sz val="14"/>
        <color rgb="FFFF0000"/>
        <rFont val="Arial"/>
        <family val="2"/>
      </rPr>
      <t xml:space="preserve">
</t>
    </r>
    <r>
      <rPr>
        <b/>
        <sz val="14"/>
        <color rgb="FF002060"/>
        <rFont val="Arial"/>
        <family val="2"/>
      </rPr>
      <t xml:space="preserve">Control: (2):
</t>
    </r>
    <r>
      <rPr>
        <sz val="14"/>
        <color rgb="FF002060"/>
        <rFont val="Arial"/>
        <family val="2"/>
      </rPr>
      <t xml:space="preserve">Resultados de la evaluación de la eficacia de la capacitación, de acuerdo con el Plan Institucional de Capacitación aprobado de manera anual por parte de la Entidad.
</t>
    </r>
    <r>
      <rPr>
        <b/>
        <sz val="14"/>
        <color rgb="FFFF0000"/>
        <rFont val="Arial"/>
        <family val="2"/>
      </rPr>
      <t xml:space="preserve">EVIDENCIA:
</t>
    </r>
    <r>
      <rPr>
        <sz val="14"/>
        <color rgb="FFFF0000"/>
        <rFont val="Arial"/>
        <family val="2"/>
      </rPr>
      <t>Informe de evaluación de eficacia del PIC.</t>
    </r>
  </si>
  <si>
    <r>
      <rPr>
        <b/>
        <sz val="14"/>
        <color rgb="FFFF0000"/>
        <rFont val="Arial"/>
        <family val="2"/>
      </rPr>
      <t xml:space="preserve">Riesgo:"Incumplimiento del Plan Estratégico de Talento Humano"
 </t>
    </r>
    <r>
      <rPr>
        <b/>
        <sz val="14"/>
        <color rgb="FFC00000"/>
        <rFont val="Arial"/>
        <family val="2"/>
      </rPr>
      <t>Descripción:</t>
    </r>
    <r>
      <rPr>
        <b/>
        <sz val="14"/>
        <color rgb="FF002060"/>
        <rFont val="Arial"/>
        <family val="2"/>
      </rPr>
      <t>El profesional de Talento Humano</t>
    </r>
    <r>
      <rPr>
        <sz val="14"/>
        <color theme="1"/>
        <rFont val="Arial"/>
        <family val="2"/>
      </rPr>
      <t xml:space="preserve"> realiza</t>
    </r>
    <r>
      <rPr>
        <sz val="14"/>
        <color rgb="FF0070C0"/>
        <rFont val="Arial"/>
        <family val="2"/>
      </rPr>
      <t xml:space="preserve"> </t>
    </r>
    <r>
      <rPr>
        <b/>
        <sz val="14"/>
        <color rgb="FF0070C0"/>
        <rFont val="Arial"/>
        <family val="2"/>
      </rPr>
      <t xml:space="preserve">periódicamete </t>
    </r>
    <r>
      <rPr>
        <sz val="14"/>
        <color theme="1"/>
        <rFont val="Arial"/>
        <family val="2"/>
      </rPr>
      <t>el seguimiento a la ejecución del plan estratégico de talento humano,</t>
    </r>
    <r>
      <rPr>
        <b/>
        <sz val="14"/>
        <color rgb="FF002060"/>
        <rFont val="Arial"/>
        <family val="2"/>
      </rPr>
      <t xml:space="preserve"> comparando  el cumplimiento de los componentes del PETH,</t>
    </r>
    <r>
      <rPr>
        <b/>
        <sz val="14"/>
        <color rgb="FF00B050"/>
        <rFont val="Arial"/>
        <family val="2"/>
      </rPr>
      <t xml:space="preserve"> </t>
    </r>
    <r>
      <rPr>
        <b/>
        <sz val="14"/>
        <color rgb="FF005A9E"/>
        <rFont val="Arial"/>
        <family val="2"/>
      </rPr>
      <t>contra los requerimientos</t>
    </r>
    <r>
      <rPr>
        <b/>
        <sz val="14"/>
        <color rgb="FF00B050"/>
        <rFont val="Arial"/>
        <family val="2"/>
      </rPr>
      <t xml:space="preserve"> </t>
    </r>
    <r>
      <rPr>
        <b/>
        <sz val="14"/>
        <color rgb="FF005A9E"/>
        <rFont val="Arial"/>
        <family val="2"/>
      </rPr>
      <t>exigidos por la normativa</t>
    </r>
    <r>
      <rPr>
        <sz val="14"/>
        <color theme="1"/>
        <rFont val="Arial"/>
        <family val="2"/>
      </rPr>
      <t xml:space="preserve"> para el desarrollo de la gestión humana, a través del Plan Institucional de Capacitación, Plan de Bienestar Laboral e Icentivos, Plan Anual de Vacantes y Plan de Previsión.</t>
    </r>
    <r>
      <rPr>
        <b/>
        <sz val="14"/>
        <color theme="1"/>
        <rFont val="Arial"/>
        <family val="2"/>
      </rPr>
      <t xml:space="preserve">
</t>
    </r>
    <r>
      <rPr>
        <b/>
        <sz val="14"/>
        <color rgb="FFC00000"/>
        <rFont val="Arial"/>
        <family val="2"/>
      </rPr>
      <t>Posible Desviación:</t>
    </r>
    <r>
      <rPr>
        <sz val="14"/>
        <color theme="1"/>
        <rFont val="Arial"/>
        <family val="2"/>
      </rPr>
      <t xml:space="preserve">Cuando se presente incumplimiento en el desarrollo del Plan estratégico de talento humano,  el profesional lider del proceso, debe reportar las causas del incumplimiento.
</t>
    </r>
  </si>
  <si>
    <r>
      <rPr>
        <b/>
        <sz val="14"/>
        <color rgb="FF002060"/>
        <rFont val="Arial"/>
        <family val="2"/>
      </rPr>
      <t xml:space="preserve">CONTROL: </t>
    </r>
    <r>
      <rPr>
        <sz val="14"/>
        <color rgb="FF002060"/>
        <rFont val="Arial"/>
        <family val="2"/>
      </rPr>
      <t xml:space="preserve">Verificar el cumplimiento de las situaciones administrativas para la liquidación de las nóminas causadas en el periodo objeto de revisión.
</t>
    </r>
    <r>
      <rPr>
        <b/>
        <sz val="14"/>
        <color rgb="FFFF0000"/>
        <rFont val="Arial"/>
        <family val="2"/>
      </rPr>
      <t>Evidencias</t>
    </r>
    <r>
      <rPr>
        <sz val="14"/>
        <color rgb="FF002060"/>
        <rFont val="Arial"/>
        <family val="2"/>
      </rPr>
      <t>:</t>
    </r>
    <r>
      <rPr>
        <sz val="14"/>
        <color rgb="FFFF0000"/>
        <rFont val="Arial"/>
        <family val="2"/>
      </rPr>
      <t xml:space="preserve"> Archivo de verificación de las nóminas causadas con sus respectivas novedades.</t>
    </r>
  </si>
  <si>
    <r>
      <rPr>
        <b/>
        <sz val="14"/>
        <color rgb="FFFF0000"/>
        <rFont val="Arial"/>
        <family val="2"/>
      </rPr>
      <t>Riesgo: "Inexactitud en la liquidación de nomina y seguridad social".</t>
    </r>
    <r>
      <rPr>
        <b/>
        <sz val="14"/>
        <color rgb="FF002060"/>
        <rFont val="Arial"/>
        <family val="2"/>
      </rPr>
      <t xml:space="preserve">
</t>
    </r>
    <r>
      <rPr>
        <b/>
        <sz val="14"/>
        <color rgb="FFC00000"/>
        <rFont val="Arial"/>
        <family val="2"/>
      </rPr>
      <t>Descripción:</t>
    </r>
    <r>
      <rPr>
        <b/>
        <i/>
        <sz val="14"/>
        <color rgb="FF0070C0"/>
        <rFont val="Arial"/>
        <family val="2"/>
      </rPr>
      <t xml:space="preserve"> El profesional de Gestión Humana</t>
    </r>
    <r>
      <rPr>
        <b/>
        <sz val="14"/>
        <color rgb="FF002060"/>
        <rFont val="Arial"/>
        <family val="2"/>
      </rPr>
      <t xml:space="preserve"> </t>
    </r>
    <r>
      <rPr>
        <b/>
        <sz val="14"/>
        <color theme="9" tint="-0.499984740745262"/>
        <rFont val="Arial"/>
        <family val="2"/>
      </rPr>
      <t>quincenalmente,</t>
    </r>
    <r>
      <rPr>
        <b/>
        <sz val="14"/>
        <color rgb="FF00B050"/>
        <rFont val="Arial"/>
        <family val="2"/>
      </rPr>
      <t xml:space="preserve"> verifica</t>
    </r>
    <r>
      <rPr>
        <b/>
        <sz val="14"/>
        <color theme="1"/>
        <rFont val="Arial"/>
        <family val="2"/>
      </rPr>
      <t xml:space="preserve"> </t>
    </r>
    <r>
      <rPr>
        <sz val="14"/>
        <color theme="1"/>
        <rFont val="Arial"/>
        <family val="2"/>
      </rPr>
      <t>el reporte entregado por el técnico administrativo - nómina, de las situaciones administrativas,</t>
    </r>
    <r>
      <rPr>
        <b/>
        <sz val="14"/>
        <color theme="9" tint="-0.249977111117893"/>
        <rFont val="Arial"/>
        <family val="2"/>
      </rPr>
      <t xml:space="preserve">  </t>
    </r>
    <r>
      <rPr>
        <b/>
        <sz val="14"/>
        <color rgb="FF005A9E"/>
        <rFont val="Arial"/>
        <family val="2"/>
      </rPr>
      <t>realizando la revisión de  las solicitudes y actos administrativos que generen novedades.</t>
    </r>
    <r>
      <rPr>
        <sz val="14"/>
        <color theme="1"/>
        <rFont val="Arial"/>
        <family val="2"/>
      </rPr>
      <t xml:space="preserve">
</t>
    </r>
    <r>
      <rPr>
        <b/>
        <sz val="14"/>
        <color rgb="FFC00000"/>
        <rFont val="Arial"/>
        <family val="2"/>
      </rPr>
      <t>Posible Desviación</t>
    </r>
    <r>
      <rPr>
        <sz val="14"/>
        <color rgb="FFC00000"/>
        <rFont val="Arial"/>
        <family val="2"/>
      </rPr>
      <t xml:space="preserve">: </t>
    </r>
    <r>
      <rPr>
        <sz val="14"/>
        <color theme="1"/>
        <rFont val="Arial"/>
        <family val="2"/>
      </rPr>
      <t xml:space="preserve">En caso de encontrar inconsistencias, se debe realizar la liquidación en el periodo siguiente , para no afectar la  nómina.
</t>
    </r>
    <r>
      <rPr>
        <b/>
        <sz val="14"/>
        <color rgb="FF0070C0"/>
        <rFont val="Arial"/>
        <family val="2"/>
      </rPr>
      <t xml:space="preserve">
</t>
    </r>
  </si>
  <si>
    <r>
      <rPr>
        <b/>
        <sz val="14"/>
        <color rgb="FF002060"/>
        <rFont val="Arial"/>
        <family val="2"/>
      </rPr>
      <t>Control: (1</t>
    </r>
    <r>
      <rPr>
        <sz val="14"/>
        <color theme="1"/>
        <rFont val="Arial"/>
        <family val="2"/>
      </rPr>
      <t>)</t>
    </r>
    <r>
      <rPr>
        <sz val="14"/>
        <color rgb="FF002060"/>
        <rFont val="Arial"/>
        <family val="2"/>
      </rPr>
      <t xml:space="preserve">Publicar en la página de la CNSC, la apertura de la convocatoria territorial y verificar el cumplimiento de los requisitos establecidos en la normativa.
</t>
    </r>
    <r>
      <rPr>
        <b/>
        <sz val="14"/>
        <color rgb="FFFF0000"/>
        <rFont val="Arial"/>
        <family val="2"/>
      </rPr>
      <t>Evidencias</t>
    </r>
    <r>
      <rPr>
        <sz val="14"/>
        <color rgb="FF002060"/>
        <rFont val="Arial"/>
        <family val="2"/>
      </rPr>
      <t xml:space="preserve">: </t>
    </r>
    <r>
      <rPr>
        <sz val="14"/>
        <color rgb="FFFF0000"/>
        <rFont val="Arial"/>
        <family val="2"/>
      </rPr>
      <t xml:space="preserve">Avances o modificaciones en el desarrollo de la convocatoria territorial, Publicación convocatorias internas.
</t>
    </r>
    <r>
      <rPr>
        <b/>
        <sz val="14"/>
        <color rgb="FF002060"/>
        <rFont val="Arial"/>
        <family val="2"/>
      </rPr>
      <t>Control (2):</t>
    </r>
    <r>
      <rPr>
        <sz val="14"/>
        <color rgb="FFFF0000"/>
        <rFont val="Arial"/>
        <family val="2"/>
      </rPr>
      <t xml:space="preserve"> </t>
    </r>
    <r>
      <rPr>
        <sz val="14"/>
        <color rgb="FF002060"/>
        <rFont val="Arial"/>
        <family val="2"/>
      </rPr>
      <t xml:space="preserve">Actos administrativos de los nuevos nombramientos de acuerdo con el aprovisionamiento producto de las listas de elegibles, las cuales se generen para la Bpp a partir de la ejecución de las convocatorias de la CNSC en las cuales se participe.
</t>
    </r>
    <r>
      <rPr>
        <b/>
        <sz val="14"/>
        <color rgb="FFFF0000"/>
        <rFont val="Arial"/>
        <family val="2"/>
      </rPr>
      <t xml:space="preserve">EVIDENCIAS: </t>
    </r>
    <r>
      <rPr>
        <sz val="14"/>
        <color rgb="FFFF0000"/>
        <rFont val="Arial"/>
        <family val="2"/>
      </rPr>
      <t>Actos administrativos de los nombramientos  en el trimestre evaluado.</t>
    </r>
  </si>
  <si>
    <r>
      <rPr>
        <b/>
        <sz val="14"/>
        <color rgb="FFC00000"/>
        <rFont val="Arial"/>
        <family val="2"/>
      </rPr>
      <t xml:space="preserve">Riesgo: </t>
    </r>
    <r>
      <rPr>
        <b/>
        <sz val="14"/>
        <color rgb="FF002060"/>
        <rFont val="Arial"/>
        <family val="2"/>
      </rPr>
      <t xml:space="preserve">"Vinculación  y movilidad de la planta de personal  en favor de terceros".
</t>
    </r>
    <r>
      <rPr>
        <b/>
        <sz val="14"/>
        <color rgb="FFC00000"/>
        <rFont val="Arial"/>
        <family val="2"/>
      </rPr>
      <t>Descripción</t>
    </r>
    <r>
      <rPr>
        <b/>
        <sz val="14"/>
        <color rgb="FFFF3300"/>
        <rFont val="Arial"/>
        <family val="2"/>
      </rPr>
      <t>:La profesional de Gestión Humana</t>
    </r>
    <r>
      <rPr>
        <b/>
        <sz val="14"/>
        <color theme="1"/>
        <rFont val="Arial"/>
        <family val="2"/>
      </rPr>
      <t>,</t>
    </r>
    <r>
      <rPr>
        <b/>
        <sz val="14"/>
        <color rgb="FF002060"/>
        <rFont val="Arial"/>
        <family val="2"/>
      </rPr>
      <t xml:space="preserve"> realiza</t>
    </r>
    <r>
      <rPr>
        <sz val="14"/>
        <color theme="1"/>
        <rFont val="Arial"/>
        <family val="2"/>
      </rPr>
      <t xml:space="preserve"> la</t>
    </r>
    <r>
      <rPr>
        <b/>
        <sz val="14"/>
        <color rgb="FF0070C0"/>
        <rFont val="Arial"/>
        <family val="2"/>
      </rPr>
      <t xml:space="preserve"> </t>
    </r>
    <r>
      <rPr>
        <sz val="14"/>
        <color theme="1"/>
        <rFont val="Arial"/>
        <family val="2"/>
      </rPr>
      <t xml:space="preserve">publicación en la página de la CNSC de la apertura de la convocatoria territorial,  con el fin de asegurar el reclutamiento de los mejores funcionarios y evitar las demandas y sanciones, contribuyendo en la transparencia para garantizar que no se materialice el riesgo de corrupciòn.
</t>
    </r>
    <r>
      <rPr>
        <b/>
        <sz val="14"/>
        <color rgb="FFFF0000"/>
        <rFont val="Arial"/>
        <family val="2"/>
      </rPr>
      <t>La profesional de Gestión Humana,</t>
    </r>
    <r>
      <rPr>
        <b/>
        <sz val="14"/>
        <color rgb="FF002060"/>
        <rFont val="Arial"/>
        <family val="2"/>
      </rPr>
      <t xml:space="preserve"> verifica</t>
    </r>
    <r>
      <rPr>
        <sz val="14"/>
        <color theme="1"/>
        <rFont val="Arial"/>
        <family val="2"/>
      </rPr>
      <t xml:space="preserve"> el cumplimiento de los requisitos establecidos por la ley 909 de 2004 (encargos)y Ley 1960 de 2019 (ascensos), con cada uno de los funcionarios postulados para encargos o ascensos.
</t>
    </r>
    <r>
      <rPr>
        <b/>
        <sz val="14"/>
        <color rgb="FFC00000"/>
        <rFont val="Arial"/>
        <family val="2"/>
      </rPr>
      <t xml:space="preserve">Posibles Desviaciones: </t>
    </r>
    <r>
      <rPr>
        <sz val="14"/>
        <color theme="1"/>
        <rFont val="Arial"/>
        <family val="2"/>
      </rPr>
      <t xml:space="preserve">En caso de no cumplir con los requisitos se declara desierta  la convocatoria interna y se procede con la vinculación externa.
</t>
    </r>
    <r>
      <rPr>
        <b/>
        <sz val="14"/>
        <color theme="1"/>
        <rFont val="Arial"/>
        <family val="2"/>
      </rPr>
      <t xml:space="preserve">
</t>
    </r>
  </si>
  <si>
    <r>
      <rPr>
        <b/>
        <i/>
        <sz val="14"/>
        <color theme="1"/>
        <rFont val="Arial"/>
        <family val="2"/>
      </rPr>
      <t>Gestionar las actividades de talento Humano que permitan contar con personal competente y motivado en la BPP,</t>
    </r>
    <r>
      <rPr>
        <sz val="14"/>
        <color theme="1"/>
        <rFont val="Arial"/>
        <family val="2"/>
      </rPr>
      <t xml:space="preserve"> </t>
    </r>
    <r>
      <rPr>
        <b/>
        <i/>
        <sz val="14"/>
        <rFont val="Arial"/>
        <family val="2"/>
      </rPr>
      <t>a través de planes y acciones que garanticen un desarrollo integral del personal</t>
    </r>
    <r>
      <rPr>
        <sz val="14"/>
        <color theme="1"/>
        <rFont val="Arial"/>
        <family val="2"/>
      </rPr>
      <t>, para asegurar el cumplimiento de normas legales y las competencias requeridas para la prestación del servicio</t>
    </r>
    <r>
      <rPr>
        <b/>
        <i/>
        <sz val="14"/>
        <color theme="1"/>
        <rFont val="Arial"/>
        <family val="2"/>
      </rPr>
      <t xml:space="preserve"> generando niveles de productividad, Salud y Seguridad en el Trabajo </t>
    </r>
    <r>
      <rPr>
        <sz val="14"/>
        <color theme="1"/>
        <rFont val="Arial"/>
        <family val="2"/>
      </rPr>
      <t>que posibiliten el cumplimiento de los objetivos estrategicos</t>
    </r>
  </si>
  <si>
    <r>
      <t xml:space="preserve">CONTROLES
Control (1):
Informe de seguimiento de la ejecución del plan de trabajo anual del SG-SST, el cual será entregado de manera trimestral.
</t>
    </r>
    <r>
      <rPr>
        <b/>
        <sz val="14"/>
        <color rgb="FFFF0000"/>
        <rFont val="Arial"/>
        <family val="2"/>
      </rPr>
      <t>EVIDENCIA:</t>
    </r>
    <r>
      <rPr>
        <b/>
        <sz val="14"/>
        <color rgb="FF002060"/>
        <rFont val="Arial"/>
        <family val="2"/>
      </rPr>
      <t xml:space="preserve">
</t>
    </r>
    <r>
      <rPr>
        <b/>
        <sz val="14"/>
        <color rgb="FFFF0000"/>
        <rFont val="Arial"/>
        <family val="2"/>
      </rPr>
      <t xml:space="preserve">AVANCES EN ELCRONOGRAMA DEL PLAN DE TRABAJO ANUAL.
</t>
    </r>
    <r>
      <rPr>
        <b/>
        <sz val="14"/>
        <color rgb="FF002060"/>
        <rFont val="Arial"/>
        <family val="2"/>
      </rPr>
      <t>Control (2): 
Autoevaluación de cumplimiento de estándares mínimos del SG-SST de acuerdo con lo establecido en la Resolución 0312 de 2019, este reporte se realiza de manera anual.</t>
    </r>
    <r>
      <rPr>
        <b/>
        <sz val="14"/>
        <color rgb="FFFF0000"/>
        <rFont val="Arial"/>
        <family val="2"/>
      </rPr>
      <t xml:space="preserve">
AVANCES EN EL CUMPLIMIENTO DE ESTÁNDARES MÍNIMOS DE ACUERDO LA RESOLUCIÓN 0312 DEL 2019.
</t>
    </r>
  </si>
  <si>
    <r>
      <rPr>
        <b/>
        <sz val="14"/>
        <color rgb="FFFF0000"/>
        <rFont val="Arial"/>
        <family val="2"/>
      </rPr>
      <t xml:space="preserve">
Riesgo: Incumplimiento de las actividades establecidas en el Plan Anual de SG-SST
</t>
    </r>
    <r>
      <rPr>
        <b/>
        <sz val="14"/>
        <color rgb="FFC00000"/>
        <rFont val="Arial"/>
        <family val="2"/>
      </rPr>
      <t xml:space="preserve">Descripción: </t>
    </r>
    <r>
      <rPr>
        <b/>
        <sz val="14"/>
        <color rgb="FF002060"/>
        <rFont val="Arial"/>
        <family val="2"/>
      </rPr>
      <t>La profesional contratista del SG-SST,</t>
    </r>
    <r>
      <rPr>
        <sz val="14"/>
        <color theme="1"/>
        <rFont val="Arial"/>
        <family val="2"/>
      </rPr>
      <t xml:space="preserve"> realiza</t>
    </r>
    <r>
      <rPr>
        <sz val="14"/>
        <color rgb="FF0070C0"/>
        <rFont val="Arial"/>
        <family val="2"/>
      </rPr>
      <t xml:space="preserve"> </t>
    </r>
    <r>
      <rPr>
        <b/>
        <sz val="14"/>
        <color rgb="FF0070C0"/>
        <rFont val="Arial"/>
        <family val="2"/>
      </rPr>
      <t xml:space="preserve">periódicamente </t>
    </r>
    <r>
      <rPr>
        <sz val="14"/>
        <color theme="1"/>
        <rFont val="Arial"/>
        <family val="2"/>
      </rPr>
      <t>el seguimiento a la ejecución del plan,</t>
    </r>
    <r>
      <rPr>
        <b/>
        <sz val="14"/>
        <color rgb="FF002060"/>
        <rFont val="Arial"/>
        <family val="2"/>
      </rPr>
      <t xml:space="preserve"> comparando  el cumplimiento de los estándares,</t>
    </r>
    <r>
      <rPr>
        <b/>
        <sz val="14"/>
        <color rgb="FF00B050"/>
        <rFont val="Arial"/>
        <family val="2"/>
      </rPr>
      <t xml:space="preserve"> </t>
    </r>
    <r>
      <rPr>
        <b/>
        <sz val="14"/>
        <color rgb="FF005A9E"/>
        <rFont val="Arial"/>
        <family val="2"/>
      </rPr>
      <t>contra los requerimientos</t>
    </r>
    <r>
      <rPr>
        <b/>
        <sz val="14"/>
        <color rgb="FF00B050"/>
        <rFont val="Arial"/>
        <family val="2"/>
      </rPr>
      <t xml:space="preserve"> </t>
    </r>
    <r>
      <rPr>
        <b/>
        <sz val="14"/>
        <color rgb="FF005A9E"/>
        <rFont val="Arial"/>
        <family val="2"/>
      </rPr>
      <t>exigidos por la normativa</t>
    </r>
    <r>
      <rPr>
        <sz val="14"/>
        <color theme="1"/>
        <rFont val="Arial"/>
        <family val="2"/>
      </rPr>
      <t xml:space="preserve"> para el desarrollo de la  Seguridad y salud en el  Trabajo.</t>
    </r>
    <r>
      <rPr>
        <b/>
        <sz val="14"/>
        <color theme="1"/>
        <rFont val="Arial"/>
        <family val="2"/>
      </rPr>
      <t xml:space="preserve">
</t>
    </r>
    <r>
      <rPr>
        <b/>
        <sz val="14"/>
        <color rgb="FFC00000"/>
        <rFont val="Arial"/>
        <family val="2"/>
      </rPr>
      <t>Posible Desviación:</t>
    </r>
    <r>
      <rPr>
        <sz val="14"/>
        <color theme="1"/>
        <rFont val="Arial"/>
        <family val="2"/>
      </rPr>
      <t xml:space="preserve">Cuando se presente incumplimiento en el desarrollo del Plan, el profesional contratista, debe reportar las causas del incumplimiento.
</t>
    </r>
  </si>
  <si>
    <r>
      <rPr>
        <b/>
        <sz val="14"/>
        <color rgb="FF002060"/>
        <rFont val="Arial"/>
        <family val="2"/>
      </rPr>
      <t>CONTROLES:</t>
    </r>
    <r>
      <rPr>
        <b/>
        <sz val="14"/>
        <color rgb="FFFF0000"/>
        <rFont val="Arial"/>
        <family val="2"/>
      </rPr>
      <t xml:space="preserve">
</t>
    </r>
    <r>
      <rPr>
        <b/>
        <sz val="14"/>
        <color rgb="FFC00000"/>
        <rFont val="Arial"/>
        <family val="2"/>
      </rPr>
      <t xml:space="preserve">ETAPA PRECONTRACTUAL:
</t>
    </r>
    <r>
      <rPr>
        <b/>
        <sz val="14"/>
        <color rgb="FF002060"/>
        <rFont val="Arial"/>
        <family val="2"/>
      </rPr>
      <t xml:space="preserve">1.Documentar las  Actas del COS con el soporte del formato de necesidades de bienes y servicios aprobados F-GJC-39. Una vez aprobadas las necesidades se procede a  verificar que la información suministrada por el proveedor corresponda con los requisitos establecidos de contratación a través de una lista de chequeo donde están los requisitos de información.
</t>
    </r>
    <r>
      <rPr>
        <b/>
        <sz val="14"/>
        <color rgb="FFFF0000"/>
        <rFont val="Arial"/>
        <family val="2"/>
      </rPr>
      <t xml:space="preserve">EVIDENCIAS:
</t>
    </r>
    <r>
      <rPr>
        <sz val="14"/>
        <color rgb="FFFF0000"/>
        <rFont val="Arial"/>
        <family val="2"/>
      </rPr>
      <t xml:space="preserve">*Actas del comité de contratación del periodo evaluado.
*Formato de bienes y servicios diligenciado del trimestre correspondiente.
*Verificación lista de chequeo con el cumplimiento de los requisitos establecidos para la contratación.
</t>
    </r>
    <r>
      <rPr>
        <b/>
        <sz val="14"/>
        <color rgb="FF002060"/>
        <rFont val="Arial"/>
        <family val="2"/>
      </rPr>
      <t xml:space="preserve">2.Una capacitacion semanal del equipo juridico, en actualizacion de leyes, concernientes a la contratacion y validación de  la verificación técnica, financiera y jurídica para la contratación directa.
</t>
    </r>
    <r>
      <rPr>
        <b/>
        <sz val="14"/>
        <color rgb="FFFF0000"/>
        <rFont val="Arial"/>
        <family val="2"/>
      </rPr>
      <t>EVIDENCIAS:</t>
    </r>
    <r>
      <rPr>
        <b/>
        <sz val="14"/>
        <color rgb="FF002060"/>
        <rFont val="Arial"/>
        <family val="2"/>
      </rPr>
      <t xml:space="preserve">
</t>
    </r>
    <r>
      <rPr>
        <b/>
        <sz val="14"/>
        <color rgb="FFFF0000"/>
        <rFont val="Arial"/>
        <family val="2"/>
      </rPr>
      <t>Listado de Asistencia</t>
    </r>
    <r>
      <rPr>
        <b/>
        <sz val="14"/>
        <color rgb="FF00B050"/>
        <rFont val="Arial"/>
        <family val="2"/>
      </rPr>
      <t xml:space="preserve">
</t>
    </r>
    <r>
      <rPr>
        <b/>
        <sz val="14"/>
        <color rgb="FF002060"/>
        <rFont val="Arial"/>
        <family val="2"/>
      </rPr>
      <t xml:space="preserve">3.Análisis de declaratorias desiertas.
</t>
    </r>
    <r>
      <rPr>
        <b/>
        <sz val="14"/>
        <color rgb="FFFF0000"/>
        <rFont val="Arial"/>
        <family val="2"/>
      </rPr>
      <t xml:space="preserve">EVIDENCIAS: 
</t>
    </r>
    <r>
      <rPr>
        <sz val="14"/>
        <color rgb="FFFF0000"/>
        <rFont val="Arial"/>
        <family val="2"/>
      </rPr>
      <t xml:space="preserve">Sábana de contratación con un breve informe de porque se declaró desierto.
</t>
    </r>
  </si>
  <si>
    <r>
      <rPr>
        <b/>
        <sz val="14"/>
        <color rgb="FFFF0000"/>
        <rFont val="Arial"/>
        <family val="2"/>
      </rPr>
      <t>RIESGO: Incumplimiento de los requisitos en las etapa PRECONTRACTUAL</t>
    </r>
    <r>
      <rPr>
        <b/>
        <sz val="14"/>
        <color rgb="FF002060"/>
        <rFont val="Arial"/>
        <family val="2"/>
      </rPr>
      <t xml:space="preserve">
</t>
    </r>
    <r>
      <rPr>
        <b/>
        <sz val="14"/>
        <color rgb="FFC00000"/>
        <rFont val="Arial"/>
        <family val="2"/>
      </rPr>
      <t>Descripción:</t>
    </r>
    <r>
      <rPr>
        <b/>
        <sz val="14"/>
        <color rgb="FF005A9E"/>
        <rFont val="Arial"/>
        <family val="2"/>
      </rPr>
      <t>Cada vez que se va a realizar</t>
    </r>
    <r>
      <rPr>
        <b/>
        <sz val="14"/>
        <color theme="5" tint="-0.249977111117893"/>
        <rFont val="Arial"/>
        <family val="2"/>
      </rPr>
      <t xml:space="preserve"> </t>
    </r>
    <r>
      <rPr>
        <sz val="14"/>
        <color theme="1"/>
        <rFont val="Arial"/>
        <family val="2"/>
      </rPr>
      <t xml:space="preserve">un contrato, </t>
    </r>
    <r>
      <rPr>
        <b/>
        <sz val="14"/>
        <color rgb="FF002060"/>
        <rFont val="Arial"/>
        <family val="2"/>
      </rPr>
      <t>el lider del proceso contractual</t>
    </r>
    <r>
      <rPr>
        <sz val="14"/>
        <color theme="1"/>
        <rFont val="Arial"/>
        <family val="2"/>
      </rPr>
      <t xml:space="preserve"> debe garatizar la capacidad operativa  que de respuesta al volúmen de contratos  y  fortalecer sus competencias,  </t>
    </r>
    <r>
      <rPr>
        <b/>
        <sz val="14"/>
        <color rgb="FF002060"/>
        <rFont val="Arial"/>
        <family val="2"/>
      </rPr>
      <t>El profesional del área de contratos verifica que la información suministrada por el proveedor corresponda con los requisitos establecidos de contratación a través de una lista de chequeo donde están los requisitos de información y la revisión con la información física suministrada por el proveedor, los contratos que cumplen son registrados en el sistema de información de contratación.</t>
    </r>
    <r>
      <rPr>
        <b/>
        <sz val="14"/>
        <color theme="7" tint="-0.249977111117893"/>
        <rFont val="Arial"/>
        <family val="2"/>
      </rPr>
      <t xml:space="preserve">
</t>
    </r>
    <r>
      <rPr>
        <b/>
        <sz val="14"/>
        <color rgb="FFC00000"/>
        <rFont val="Arial"/>
        <family val="2"/>
      </rPr>
      <t>Posible Desviación:</t>
    </r>
    <r>
      <rPr>
        <sz val="14"/>
        <color theme="1"/>
        <rFont val="Arial"/>
        <family val="2"/>
      </rPr>
      <t xml:space="preserve"> En caso de encontrar incumplimiento en la verificación de los requisitos precontractuales  se remite al jefe del área jurídica para el correspondiente proceso de  verificación.
</t>
    </r>
    <r>
      <rPr>
        <b/>
        <sz val="14"/>
        <color rgb="FFC00000"/>
        <rFont val="Arial"/>
        <family val="2"/>
      </rPr>
      <t xml:space="preserve">
</t>
    </r>
  </si>
  <si>
    <r>
      <rPr>
        <b/>
        <sz val="14"/>
        <color rgb="FF002060"/>
        <rFont val="Arial"/>
        <family val="2"/>
      </rPr>
      <t xml:space="preserve">CONTROLES:
</t>
    </r>
    <r>
      <rPr>
        <b/>
        <sz val="14"/>
        <color rgb="FFFF0000"/>
        <rFont val="Arial"/>
        <family val="2"/>
      </rPr>
      <t>ETAPA CONTRACTUAL:</t>
    </r>
    <r>
      <rPr>
        <b/>
        <sz val="14"/>
        <color rgb="FF002060"/>
        <rFont val="Arial"/>
        <family val="2"/>
      </rPr>
      <t xml:space="preserve">
1. Mantener la Sábana de contratación actualizada con el reporte de novedades.
</t>
    </r>
    <r>
      <rPr>
        <b/>
        <sz val="14"/>
        <color rgb="FFFF0000"/>
        <rFont val="Arial"/>
        <family val="2"/>
      </rPr>
      <t xml:space="preserve">EVIDENCIA
Sábana de contratación actualizada del trimestre evaluado.
</t>
    </r>
    <r>
      <rPr>
        <b/>
        <sz val="14"/>
        <color rgb="FF002060"/>
        <rFont val="Arial"/>
        <family val="2"/>
      </rPr>
      <t>2.Dar asesoria permanente a los funcionarios, sobre las novedades que se presente dentro de los contratación</t>
    </r>
    <r>
      <rPr>
        <b/>
        <sz val="14"/>
        <color rgb="FFC00000"/>
        <rFont val="Arial"/>
        <family val="2"/>
      </rPr>
      <t xml:space="preserve">
</t>
    </r>
    <r>
      <rPr>
        <b/>
        <sz val="14"/>
        <color rgb="FFFF0000"/>
        <rFont val="Arial"/>
        <family val="2"/>
      </rPr>
      <t>EVIDENCIA
Archivo con numero de asesorias por abogado trimestralmente.</t>
    </r>
    <r>
      <rPr>
        <b/>
        <sz val="14"/>
        <color rgb="FF002060"/>
        <rFont val="Arial"/>
        <family val="2"/>
      </rPr>
      <t xml:space="preserve"> 
3. Realizar el seguimiento a la contratación en ejecución y/o supervisión en las reuniones del COS.
</t>
    </r>
    <r>
      <rPr>
        <b/>
        <sz val="14"/>
        <color rgb="FFFF0000"/>
        <rFont val="Arial"/>
        <family val="2"/>
      </rPr>
      <t xml:space="preserve">EVIDENCIA:
</t>
    </r>
    <r>
      <rPr>
        <sz val="14"/>
        <color rgb="FFFF0000"/>
        <rFont val="Arial"/>
        <family val="2"/>
      </rPr>
      <t xml:space="preserve">Actas del  COS correspondiente al periodo evaluado.
</t>
    </r>
    <r>
      <rPr>
        <sz val="14"/>
        <color rgb="FF002060"/>
        <rFont val="Arial"/>
        <family val="2"/>
      </rPr>
      <t>4.</t>
    </r>
    <r>
      <rPr>
        <b/>
        <sz val="14"/>
        <color rgb="FF002060"/>
        <rFont val="Arial"/>
        <family val="2"/>
      </rPr>
      <t xml:space="preserve"> Validar  y verificar que todo lo que está registrado en la sábana de contratación, esté registrado debidamente en el SECOP.</t>
    </r>
    <r>
      <rPr>
        <b/>
        <sz val="14"/>
        <color theme="1"/>
        <rFont val="Arial"/>
        <family val="2"/>
      </rPr>
      <t xml:space="preserve">
</t>
    </r>
    <r>
      <rPr>
        <b/>
        <sz val="14"/>
        <color rgb="FFFF0000"/>
        <rFont val="Arial"/>
        <family val="2"/>
      </rPr>
      <t>EVIDENCIA:
SÁBANA DE CONTRATACIÓN EN LA URL Enlace o link,  vínculo que da cuenta de lo registrado en SECOP.</t>
    </r>
    <r>
      <rPr>
        <b/>
        <sz val="14"/>
        <color theme="1"/>
        <rFont val="Arial"/>
        <family val="2"/>
      </rPr>
      <t xml:space="preserve">
</t>
    </r>
  </si>
  <si>
    <r>
      <rPr>
        <b/>
        <sz val="14"/>
        <color rgb="FFFF0000"/>
        <rFont val="Arial"/>
        <family val="2"/>
      </rPr>
      <t>RIESGO: Incumplimiento de los requisitos en la etapa CONTRACTUAL
DESCRIPCIÓIN:</t>
    </r>
    <r>
      <rPr>
        <b/>
        <sz val="14"/>
        <color rgb="FF002060"/>
        <rFont val="Arial"/>
        <family val="2"/>
      </rPr>
      <t xml:space="preserve">  jefe de del área de contratos verifica en el sistema de información de contratación la información registrada por el profesional asignado y aprueba el proceso para firma del ordenador del gasto. En la sábana de contratación queda el registro correspondiente, </t>
    </r>
    <r>
      <rPr>
        <b/>
        <sz val="14"/>
        <color theme="7" tint="-0.249977111117893"/>
        <rFont val="Arial"/>
        <family val="2"/>
      </rPr>
      <t xml:space="preserve">
</t>
    </r>
    <r>
      <rPr>
        <b/>
        <sz val="14"/>
        <color rgb="FFC00000"/>
        <rFont val="Arial"/>
        <family val="2"/>
      </rPr>
      <t xml:space="preserve">Posible Desviación: </t>
    </r>
    <r>
      <rPr>
        <b/>
        <sz val="14"/>
        <color rgb="FF002060"/>
        <rFont val="Arial"/>
        <family val="2"/>
      </rPr>
      <t xml:space="preserve">en caso de encontrar inconsistencias, devuelve el proceso al profesional de contratos asignado. </t>
    </r>
    <r>
      <rPr>
        <sz val="14"/>
        <color theme="1"/>
        <rFont val="Arial"/>
        <family val="2"/>
      </rPr>
      <t xml:space="preserve"> 
Falta de seguimiento a la ejecución contractual por parte de la supervisión delegada
El  supervisor y/o interventor delegado, verifica de manera permanente, que la ejecución referida en los informes que presenta el contratista, corresponda con las obligaciones contractuales de acuerdo a los conocimientos técnicos y procedimentales, generando alertas a través de comunicados internos y externos. Desviación: En caso de presentarse un posible incumplimiento  se da inicio al proceso sancionatorio con las implicaciones que este conlleve.</t>
    </r>
  </si>
  <si>
    <r>
      <rPr>
        <b/>
        <sz val="14"/>
        <color rgb="FF002060"/>
        <rFont val="Arial"/>
        <family val="2"/>
      </rPr>
      <t>CONTROLES:</t>
    </r>
    <r>
      <rPr>
        <b/>
        <sz val="14"/>
        <color rgb="FFFF0000"/>
        <rFont val="Arial"/>
        <family val="2"/>
      </rPr>
      <t xml:space="preserve">
</t>
    </r>
    <r>
      <rPr>
        <b/>
        <sz val="14"/>
        <color rgb="FFC00000"/>
        <rFont val="Arial"/>
        <family val="2"/>
      </rPr>
      <t xml:space="preserve">ETAPA  POS CONTRACTUAL:
</t>
    </r>
    <r>
      <rPr>
        <b/>
        <sz val="14"/>
        <color rgb="FF002060"/>
        <rFont val="Arial"/>
        <family val="2"/>
      </rPr>
      <t xml:space="preserve">1.Realizar Seguimiento a la terminación y liquidacion de los contratos, con el reporte de los estados.
</t>
    </r>
    <r>
      <rPr>
        <b/>
        <sz val="14"/>
        <color rgb="FFFF0000"/>
        <rFont val="Arial"/>
        <family val="2"/>
      </rPr>
      <t>EVIDENCIAS</t>
    </r>
    <r>
      <rPr>
        <b/>
        <sz val="14"/>
        <color rgb="FF002060"/>
        <rFont val="Arial"/>
        <family val="2"/>
      </rPr>
      <t xml:space="preserve">: 
</t>
    </r>
    <r>
      <rPr>
        <sz val="14"/>
        <color rgb="FFFF0000"/>
        <rFont val="Arial"/>
        <family val="2"/>
      </rPr>
      <t xml:space="preserve">Formato diligenciado acta de terminación del contrato F-GJC-05.
Formato diligenciado de Liquidación del contrato F-GJC-02.
Sabana de contratacion, con la casilla debidamente marcada despues de la gestion. 
</t>
    </r>
    <r>
      <rPr>
        <b/>
        <sz val="14"/>
        <color rgb="FF002060"/>
        <rFont val="Arial"/>
        <family val="2"/>
      </rPr>
      <t xml:space="preserve">2.Reporte del cierre de los contratos en el SECOP.
</t>
    </r>
    <r>
      <rPr>
        <b/>
        <sz val="14"/>
        <color rgb="FFFF0000"/>
        <rFont val="Arial"/>
        <family val="2"/>
      </rPr>
      <t xml:space="preserve">EVIDENCIA:
</t>
    </r>
    <r>
      <rPr>
        <sz val="14"/>
        <color rgb="FFFF0000"/>
        <rFont val="Arial"/>
        <family val="2"/>
      </rPr>
      <t xml:space="preserve">Sábana de contratación URL.
</t>
    </r>
  </si>
  <si>
    <r>
      <rPr>
        <b/>
        <sz val="14"/>
        <color rgb="FFFF0000"/>
        <rFont val="Arial"/>
        <family val="2"/>
      </rPr>
      <t xml:space="preserve">RIESGO: Incumplimiento de los requisitos en las etapa POSCONTRACTUAL
DESCRIPCIÓIN: </t>
    </r>
    <r>
      <rPr>
        <b/>
        <sz val="14"/>
        <color rgb="FF002060"/>
        <rFont val="Arial"/>
        <family val="2"/>
      </rPr>
      <t>El  jefe de del proceso de</t>
    </r>
    <r>
      <rPr>
        <b/>
        <sz val="14"/>
        <color rgb="FF00CC00"/>
        <rFont val="Arial"/>
        <family val="2"/>
      </rPr>
      <t xml:space="preserve">  GESTIÓN JURÍDICA </t>
    </r>
    <r>
      <rPr>
        <b/>
        <sz val="14"/>
        <color rgb="FF002060"/>
        <rFont val="Arial"/>
        <family val="2"/>
      </rPr>
      <t xml:space="preserve"> solicita al profesional asignado  información relacionada con la terminación de los contratos y su respectiva liquidación. </t>
    </r>
    <r>
      <rPr>
        <b/>
        <sz val="14"/>
        <color theme="7" tint="-0.249977111117893"/>
        <rFont val="Arial"/>
        <family val="2"/>
      </rPr>
      <t xml:space="preserve">
</t>
    </r>
    <r>
      <rPr>
        <b/>
        <sz val="14"/>
        <color rgb="FFC00000"/>
        <rFont val="Arial"/>
        <family val="2"/>
      </rPr>
      <t xml:space="preserve">Posible Desviación: </t>
    </r>
    <r>
      <rPr>
        <b/>
        <sz val="14"/>
        <color rgb="FF002060"/>
        <rFont val="Arial"/>
        <family val="2"/>
      </rPr>
      <t>en caso de encontrar inconsistencias, devuelve el proceso al profesional de contratos asignado para realizar los respectivos ajustes y actualizaciones.</t>
    </r>
    <r>
      <rPr>
        <sz val="14"/>
        <color theme="1"/>
        <rFont val="Arial"/>
        <family val="2"/>
      </rPr>
      <t xml:space="preserve">
</t>
    </r>
  </si>
  <si>
    <r>
      <rPr>
        <b/>
        <sz val="14"/>
        <color rgb="FF002060"/>
        <rFont val="Arial"/>
        <family val="2"/>
      </rPr>
      <t xml:space="preserve">CONTROLES: </t>
    </r>
    <r>
      <rPr>
        <sz val="14"/>
        <color rgb="FF002060"/>
        <rFont val="Arial"/>
        <family val="2"/>
      </rPr>
      <t xml:space="preserve">
1.Realizar una capacitacion virtual antes de la firma de cada contrato a las personas que prestaran sus servicios, denotando el seguimiento de las obligaciones, y la no subordinacion con la biblioteca.
</t>
    </r>
    <r>
      <rPr>
        <b/>
        <sz val="14"/>
        <color rgb="FFFF0000"/>
        <rFont val="Arial"/>
        <family val="2"/>
      </rPr>
      <t>EVIDENCIAS</t>
    </r>
    <r>
      <rPr>
        <sz val="14"/>
        <color rgb="FF002060"/>
        <rFont val="Arial"/>
        <family val="2"/>
      </rPr>
      <t>:</t>
    </r>
    <r>
      <rPr>
        <sz val="14"/>
        <color rgb="FFFF0000"/>
        <rFont val="Arial"/>
        <family val="2"/>
      </rPr>
      <t xml:space="preserve"> asistencia a la reunion.
</t>
    </r>
    <r>
      <rPr>
        <sz val="14"/>
        <color rgb="FF002060"/>
        <rFont val="Arial"/>
        <family val="2"/>
      </rPr>
      <t xml:space="preserve">2.Realizar una capacitacion virtual antes de la firma de cada contrato a las personas que prestaran sus servicios, denotando el seguimiento de las obligaciones, y la no subordinacion con la biblioteca.
</t>
    </r>
    <r>
      <rPr>
        <b/>
        <sz val="14"/>
        <color rgb="FFFF0000"/>
        <rFont val="Arial"/>
        <family val="2"/>
      </rPr>
      <t xml:space="preserve">EVIDENCIAS: </t>
    </r>
    <r>
      <rPr>
        <sz val="14"/>
        <color rgb="FFFF0000"/>
        <rFont val="Arial"/>
        <family val="2"/>
      </rPr>
      <t xml:space="preserve">asistencia a la reunion.
</t>
    </r>
    <r>
      <rPr>
        <sz val="14"/>
        <color rgb="FF002060"/>
        <rFont val="Arial"/>
        <family val="2"/>
      </rPr>
      <t xml:space="preserve">3.Brindar una capacitacion trimestral en la entidad con respecto a las normas sobre derechos de autor y derechos conexos que desarrolle la Entidad para sus fondos, colecciones y contenidos.
</t>
    </r>
    <r>
      <rPr>
        <b/>
        <sz val="14"/>
        <color rgb="FFFF0000"/>
        <rFont val="Arial"/>
        <family val="2"/>
      </rPr>
      <t>Evidencias</t>
    </r>
    <r>
      <rPr>
        <sz val="14"/>
        <color rgb="FFFF0000"/>
        <rFont val="Arial"/>
        <family val="2"/>
      </rPr>
      <t>: actas de asistencia.</t>
    </r>
  </si>
  <si>
    <r>
      <rPr>
        <b/>
        <sz val="14"/>
        <color rgb="FFFF0000"/>
        <rFont val="Arial"/>
        <family val="2"/>
      </rPr>
      <t>RIESGO: Materializacion del daño antijurídico y extensión de sus efectos a la Entidad y a los servidores públicos.</t>
    </r>
    <r>
      <rPr>
        <b/>
        <sz val="14"/>
        <color rgb="FFC00000"/>
        <rFont val="Arial"/>
        <family val="2"/>
      </rPr>
      <t xml:space="preserve">
</t>
    </r>
    <r>
      <rPr>
        <b/>
        <sz val="14"/>
        <color rgb="FF002060"/>
        <rFont val="Arial"/>
        <family val="2"/>
      </rPr>
      <t>DESCRIPCIÓN:</t>
    </r>
    <r>
      <rPr>
        <b/>
        <sz val="14"/>
        <color rgb="FF00B050"/>
        <rFont val="Arial"/>
        <family val="2"/>
      </rPr>
      <t xml:space="preserve"> El comité de conciliación</t>
    </r>
    <r>
      <rPr>
        <sz val="14"/>
        <color rgb="FF002060"/>
        <rFont val="Arial"/>
        <family val="2"/>
      </rPr>
      <t xml:space="preserve"> </t>
    </r>
    <r>
      <rPr>
        <b/>
        <sz val="14"/>
        <color rgb="FF002060"/>
        <rFont val="Arial"/>
        <family val="2"/>
      </rPr>
      <t>verifica y mantiene actualizad</t>
    </r>
    <r>
      <rPr>
        <sz val="14"/>
        <color theme="1"/>
        <rFont val="Arial"/>
        <family val="2"/>
      </rPr>
      <t>a</t>
    </r>
    <r>
      <rPr>
        <b/>
        <sz val="14"/>
        <color rgb="FF0070C0"/>
        <rFont val="Arial"/>
        <family val="2"/>
      </rPr>
      <t xml:space="preserve"> la política de prevención del daño antijurídico frente a  la provisión de la entidad,</t>
    </r>
    <r>
      <rPr>
        <sz val="14"/>
        <color theme="1"/>
        <rFont val="Arial"/>
        <family val="2"/>
      </rPr>
      <t xml:space="preserve">  revisando que contenga las acciones preventivas que deberá implementar la BPP. Paralelo a  esta labor se debe validar la  Resolución N°. 201940211 (15 agosto) de 2019 por medio de la cual se adoptan las políticas generales que orientarán la defensa de la Biblioteca Pública Piloto de Medellín para América Latina. </t>
    </r>
    <r>
      <rPr>
        <b/>
        <sz val="14"/>
        <color rgb="FFC00000"/>
        <rFont val="Arial"/>
        <family val="2"/>
      </rPr>
      <t>Desviación:</t>
    </r>
    <r>
      <rPr>
        <sz val="14"/>
        <color theme="1"/>
        <rFont val="Arial"/>
        <family val="2"/>
      </rPr>
      <t xml:space="preserve"> En caso de incumplimiento de los lineamientos establecidos en la política  se pueden generar demandas contra la entidad, pérdidads patimoniales , afectacion de la imagen, afectación de la tasa de éxito de defensa judicial y plan de acción anual del comité de conciliación.
.
</t>
    </r>
  </si>
  <si>
    <r>
      <t xml:space="preserve">Gestión Administrativa de recursos
</t>
    </r>
    <r>
      <rPr>
        <b/>
        <sz val="14"/>
        <color theme="1"/>
        <rFont val="Arial"/>
        <family val="2"/>
      </rPr>
      <t>(Gestión Documental)</t>
    </r>
  </si>
  <si>
    <r>
      <rPr>
        <b/>
        <sz val="14"/>
        <color rgb="FF002060"/>
        <rFont val="Arial"/>
        <family val="2"/>
      </rPr>
      <t>CONTROL 1:</t>
    </r>
    <r>
      <rPr>
        <sz val="14"/>
        <color rgb="FF002060"/>
        <rFont val="Arial"/>
        <family val="2"/>
      </rPr>
      <t xml:space="preserve">Revisar de manera permanente el archivo con base de datos donde se registran las comunicaciones oficiales.
</t>
    </r>
    <r>
      <rPr>
        <b/>
        <sz val="14"/>
        <color rgb="FFFF0000"/>
        <rFont val="Arial"/>
        <family val="2"/>
      </rPr>
      <t xml:space="preserve">EVIDENCIA:
</t>
    </r>
    <r>
      <rPr>
        <sz val="14"/>
        <color rgb="FFFF0000"/>
        <rFont val="Arial"/>
        <family val="2"/>
      </rPr>
      <t>Base de datos con el registro de las comunicaciones oficilaes. (control y salida de documentos.).</t>
    </r>
    <r>
      <rPr>
        <sz val="14"/>
        <color rgb="FF002060"/>
        <rFont val="Arial"/>
        <family val="2"/>
      </rPr>
      <t xml:space="preserve">
</t>
    </r>
    <r>
      <rPr>
        <b/>
        <sz val="14"/>
        <color rgb="FF002060"/>
        <rFont val="Arial"/>
        <family val="2"/>
      </rPr>
      <t>CONTROL 2:</t>
    </r>
    <r>
      <rPr>
        <sz val="14"/>
        <color rgb="FF002060"/>
        <rFont val="Arial"/>
        <family val="2"/>
      </rPr>
      <t xml:space="preserve">Verificar los inventarios documentales de los archivos de gestión, central y  transferencias documentales.
</t>
    </r>
    <r>
      <rPr>
        <b/>
        <sz val="14"/>
        <color rgb="FFFF0000"/>
        <rFont val="Arial"/>
        <family val="2"/>
      </rPr>
      <t xml:space="preserve">EVIDENCIA:
</t>
    </r>
    <r>
      <rPr>
        <sz val="14"/>
        <color rgb="FFFF0000"/>
        <rFont val="Arial"/>
        <family val="2"/>
      </rPr>
      <t xml:space="preserve">Inventarios documentales elaborados en el periodo evaluado (Trimestral).
</t>
    </r>
    <r>
      <rPr>
        <b/>
        <sz val="14"/>
        <color rgb="FF002060"/>
        <rFont val="Arial"/>
        <family val="2"/>
      </rPr>
      <t xml:space="preserve">CONTROL 3:
</t>
    </r>
    <r>
      <rPr>
        <sz val="14"/>
        <color rgb="FF002060"/>
        <rFont val="Arial"/>
        <family val="2"/>
      </rPr>
      <t xml:space="preserve">Hacer seguimiento a los préstamos documentales de la BPP.
</t>
    </r>
    <r>
      <rPr>
        <b/>
        <sz val="14"/>
        <color rgb="FFFF0000"/>
        <rFont val="Arial"/>
        <family val="2"/>
      </rPr>
      <t xml:space="preserve">EVIDENCIA:
</t>
    </r>
    <r>
      <rPr>
        <sz val="14"/>
        <color rgb="FFFF0000"/>
        <rFont val="Arial"/>
        <family val="2"/>
      </rPr>
      <t>Registro de documentos prestados.</t>
    </r>
  </si>
  <si>
    <r>
      <rPr>
        <b/>
        <sz val="14"/>
        <color rgb="FFC00000"/>
        <rFont val="Arial"/>
        <family val="2"/>
      </rPr>
      <t xml:space="preserve">Descripción: </t>
    </r>
    <r>
      <rPr>
        <sz val="14"/>
        <rFont val="Arial"/>
        <family val="2"/>
      </rPr>
      <t>De manera</t>
    </r>
    <r>
      <rPr>
        <b/>
        <sz val="14"/>
        <color rgb="FF002060"/>
        <rFont val="Arial"/>
        <family val="2"/>
      </rPr>
      <t xml:space="preserve"> permanente</t>
    </r>
    <r>
      <rPr>
        <sz val="14"/>
        <color rgb="FF002060"/>
        <rFont val="Arial"/>
        <family val="2"/>
      </rPr>
      <t xml:space="preserve"> </t>
    </r>
    <r>
      <rPr>
        <b/>
        <sz val="14"/>
        <color rgb="FF002060"/>
        <rFont val="Arial"/>
        <family val="2"/>
      </rPr>
      <t>el Técnico Administrativo de Gestión Documental en coordinación con el personal de apoyo,</t>
    </r>
    <r>
      <rPr>
        <b/>
        <sz val="14"/>
        <color rgb="FFFF0000"/>
        <rFont val="Arial"/>
        <family val="2"/>
      </rPr>
      <t xml:space="preserve"> </t>
    </r>
    <r>
      <rPr>
        <b/>
        <sz val="14"/>
        <color theme="9" tint="-0.249977111117893"/>
        <rFont val="Arial"/>
        <family val="2"/>
      </rPr>
      <t xml:space="preserve"> Verifican</t>
    </r>
    <r>
      <rPr>
        <sz val="14"/>
        <rFont val="Arial"/>
        <family val="2"/>
      </rPr>
      <t xml:space="preserve"> los archivos y las  bases de datos, en donde se registran los documentos producto de las funciones de la BPP</t>
    </r>
    <r>
      <rPr>
        <sz val="14"/>
        <color rgb="FFFF0000"/>
        <rFont val="Arial"/>
        <family val="2"/>
      </rPr>
      <t>. Adicionalmente se controla la administración de las comunicaciones oficiales a traves de  la Unidad de Correspondencia.</t>
    </r>
    <r>
      <rPr>
        <sz val="14"/>
        <rFont val="Arial"/>
        <family val="2"/>
      </rPr>
      <t xml:space="preserve">
</t>
    </r>
    <r>
      <rPr>
        <b/>
        <sz val="14"/>
        <color rgb="FFC00000"/>
        <rFont val="Arial"/>
        <family val="2"/>
      </rPr>
      <t>Posibles Desviaciones:</t>
    </r>
    <r>
      <rPr>
        <b/>
        <i/>
        <sz val="14"/>
        <color rgb="FFC00000"/>
        <rFont val="Arial"/>
        <family val="2"/>
      </rPr>
      <t xml:space="preserve"> </t>
    </r>
    <r>
      <rPr>
        <sz val="14"/>
        <color theme="1"/>
        <rFont val="Arial"/>
        <family val="2"/>
      </rPr>
      <t>En caso de encontrar información faltante,  se iniciará el debido proceso para la búsqueda y dado el caso la reconstrucción del proceso.</t>
    </r>
    <r>
      <rPr>
        <sz val="14"/>
        <rFont val="Arial"/>
        <family val="2"/>
      </rPr>
      <t xml:space="preserve">
</t>
    </r>
  </si>
  <si>
    <r>
      <t xml:space="preserve">
CONTROL : Sensibilzar al personal de la BPP frente a las posibles acciones de  corrupción  relacionadas con la gestión documental.</t>
    </r>
    <r>
      <rPr>
        <sz val="14"/>
        <color rgb="FF002060"/>
        <rFont val="Arial"/>
        <family val="2"/>
      </rPr>
      <t xml:space="preserve">
</t>
    </r>
    <r>
      <rPr>
        <b/>
        <sz val="14"/>
        <color rgb="FFFF0000"/>
        <rFont val="Arial"/>
        <family val="2"/>
      </rPr>
      <t xml:space="preserve">EVIDENCIA:
</t>
    </r>
    <r>
      <rPr>
        <sz val="14"/>
        <color rgb="FFFF0000"/>
        <rFont val="Arial"/>
        <family val="2"/>
      </rPr>
      <t>Campañas de sensibilización para mitigar posibles acciones de corrupción.</t>
    </r>
    <r>
      <rPr>
        <b/>
        <sz val="14"/>
        <color rgb="FFFF0000"/>
        <rFont val="Arial"/>
        <family val="2"/>
      </rPr>
      <t xml:space="preserve">
</t>
    </r>
  </si>
  <si>
    <r>
      <rPr>
        <b/>
        <sz val="14"/>
        <color rgb="FFC00000"/>
        <rFont val="Arial"/>
        <family val="2"/>
      </rPr>
      <t>RIESGO: Posibilidad de recibir o solicitar cualquier dádiva o beneficio a nombre propio o de terceros con el fin de alterar el trámite de recepción y registro de la información 
Descripción:</t>
    </r>
    <r>
      <rPr>
        <sz val="14"/>
        <rFont val="Arial"/>
        <family val="2"/>
      </rPr>
      <t xml:space="preserve"> </t>
    </r>
    <r>
      <rPr>
        <b/>
        <sz val="14"/>
        <color rgb="FF002060"/>
        <rFont val="Arial"/>
        <family val="2"/>
      </rPr>
      <t>el Técnico Administrativo de Gestión Documental</t>
    </r>
    <r>
      <rPr>
        <sz val="14"/>
        <rFont val="Arial"/>
        <family val="2"/>
      </rPr>
      <t xml:space="preserve">, </t>
    </r>
    <r>
      <rPr>
        <b/>
        <sz val="14"/>
        <color rgb="FFFF3300"/>
        <rFont val="Arial"/>
        <family val="2"/>
      </rPr>
      <t>Verifica</t>
    </r>
    <r>
      <rPr>
        <sz val="14"/>
        <rFont val="Arial"/>
        <family val="2"/>
      </rPr>
      <t xml:space="preserve"> que los funcionarios a cargo, realicen aplicación estricta de la norma que rige el código único disciplinario, el código penal  y  el código contencioso administrativo y den cumplimiento a lo establecido en el código de ética archivístico.
</t>
    </r>
  </si>
  <si>
    <r>
      <rPr>
        <b/>
        <sz val="14"/>
        <color theme="1"/>
        <rFont val="Arial"/>
        <family val="2"/>
      </rPr>
      <t>Riesgo:</t>
    </r>
    <r>
      <rPr>
        <sz val="14"/>
        <color theme="1"/>
        <rFont val="Arial"/>
        <family val="2"/>
      </rPr>
      <t>Seguridad  y control  de la información.</t>
    </r>
    <r>
      <rPr>
        <b/>
        <sz val="14"/>
        <color theme="1"/>
        <rFont val="Arial"/>
        <family val="2"/>
      </rPr>
      <t xml:space="preserve">
</t>
    </r>
    <r>
      <rPr>
        <b/>
        <sz val="14"/>
        <rFont val="Arial"/>
        <family val="2"/>
      </rPr>
      <t>Activo:</t>
    </r>
    <r>
      <rPr>
        <b/>
        <sz val="14"/>
        <color theme="1"/>
        <rFont val="Arial"/>
        <family val="2"/>
      </rPr>
      <t xml:space="preserve"> Pérdida de la integridad-</t>
    </r>
    <r>
      <rPr>
        <sz val="14"/>
        <rFont val="Arial"/>
        <family val="2"/>
      </rPr>
      <t>SOFTWARE</t>
    </r>
    <r>
      <rPr>
        <sz val="14"/>
        <color theme="1"/>
        <rFont val="Arial"/>
        <family val="2"/>
      </rPr>
      <t xml:space="preserve">
</t>
    </r>
    <r>
      <rPr>
        <b/>
        <sz val="14"/>
        <rFont val="Arial"/>
        <family val="2"/>
      </rPr>
      <t>Amenazas</t>
    </r>
    <r>
      <rPr>
        <sz val="14"/>
        <color theme="1"/>
        <rFont val="Arial"/>
        <family val="2"/>
      </rPr>
      <t xml:space="preserve"> Vulnerabilidades  de acceso a la información en  sitio web.
Pérdida de la integridad.
Incumplimiento a los principios  de confidencialidad, integridad y disponibilidad de la información que se gestiona y almacena al interior de la entidad en el Software de Gestión Documental.</t>
    </r>
  </si>
  <si>
    <r>
      <rPr>
        <b/>
        <sz val="14"/>
        <color rgb="FF002060"/>
        <rFont val="Arial"/>
        <family val="2"/>
      </rPr>
      <t>CONTROL 1</t>
    </r>
    <r>
      <rPr>
        <sz val="14"/>
        <color rgb="FF002060"/>
        <rFont val="Arial"/>
        <family val="2"/>
      </rPr>
      <t xml:space="preserve">:Validar la publicación de la información con los respectivos controles de acceso a la misma.
</t>
    </r>
    <r>
      <rPr>
        <b/>
        <sz val="14"/>
        <color rgb="FFFF0000"/>
        <rFont val="Arial"/>
        <family val="2"/>
      </rPr>
      <t>EVIDENCIAS:
Co</t>
    </r>
    <r>
      <rPr>
        <sz val="14"/>
        <color rgb="FFFF0000"/>
        <rFont val="Arial"/>
        <family val="2"/>
      </rPr>
      <t>municaciones oficiales y  actos administrativos de la BPP que se estan tramitando y almacenando en el aplicativo QF Document, este programa facilita el tramite y brinda controles frente al acceso y consulta de los mismos.</t>
    </r>
    <r>
      <rPr>
        <sz val="14"/>
        <color rgb="FF002060"/>
        <rFont val="Arial"/>
        <family val="2"/>
      </rPr>
      <t xml:space="preserve">
</t>
    </r>
    <r>
      <rPr>
        <b/>
        <sz val="14"/>
        <color rgb="FF002060"/>
        <rFont val="Arial"/>
        <family val="2"/>
      </rPr>
      <t>CONTROL 2:</t>
    </r>
    <r>
      <rPr>
        <sz val="14"/>
        <color rgb="FF002060"/>
        <rFont val="Arial"/>
        <family val="2"/>
      </rPr>
      <t xml:space="preserve">Actualizar permanentemente los control de acceso internos para la subida al sistema  de información de calidad.
</t>
    </r>
    <r>
      <rPr>
        <b/>
        <sz val="14"/>
        <color rgb="FFFF0000"/>
        <rFont val="Arial"/>
        <family val="2"/>
      </rPr>
      <t>EVIDENCIA:
Pantallazo del periodo en evaluacioón para verificar d</t>
    </r>
    <r>
      <rPr>
        <sz val="14"/>
        <color rgb="FFFF0000"/>
        <rFont val="Arial"/>
        <family val="2"/>
      </rPr>
      <t>esde el usuario administrador del QF document, los permisos requeridos para la producción y consulta de las comunicaciones oficiales y actos administrativos.</t>
    </r>
    <r>
      <rPr>
        <sz val="14"/>
        <color rgb="FF002060"/>
        <rFont val="Arial"/>
        <family val="2"/>
      </rPr>
      <t xml:space="preserve">
</t>
    </r>
    <r>
      <rPr>
        <b/>
        <sz val="14"/>
        <color rgb="FF002060"/>
        <rFont val="Arial"/>
        <family val="2"/>
      </rPr>
      <t>CONTROL 3:</t>
    </r>
    <r>
      <rPr>
        <sz val="14"/>
        <color rgb="FF002060"/>
        <rFont val="Arial"/>
        <family val="2"/>
      </rPr>
      <t xml:space="preserve"> Respaldo de la información (hacer copias de seguridad)
</t>
    </r>
    <r>
      <rPr>
        <b/>
        <sz val="14"/>
        <color rgb="FFFF0000"/>
        <rFont val="Arial"/>
        <family val="2"/>
      </rPr>
      <t xml:space="preserve">EVIDENCIA: reporte mensual de la </t>
    </r>
    <r>
      <rPr>
        <sz val="14"/>
        <color rgb="FFFF0000"/>
        <rFont val="Arial"/>
        <family val="2"/>
      </rPr>
      <t>copia de seguridad a la aplicación OneDrive donde se almacena la información digital de la BBP.</t>
    </r>
  </si>
  <si>
    <r>
      <rPr>
        <b/>
        <sz val="14"/>
        <color rgb="FFC00000"/>
        <rFont val="Arial"/>
        <family val="2"/>
      </rPr>
      <t>Descripción:</t>
    </r>
    <r>
      <rPr>
        <sz val="14"/>
        <rFont val="Arial"/>
        <family val="2"/>
      </rPr>
      <t xml:space="preserve"> </t>
    </r>
    <r>
      <rPr>
        <b/>
        <sz val="14"/>
        <color rgb="FF002060"/>
        <rFont val="Arial"/>
        <family val="2"/>
      </rPr>
      <t>el Técnico Administrativo de Gestión Documental con el acompañamiento de Mesa de Ayuda</t>
    </r>
    <r>
      <rPr>
        <sz val="14"/>
        <rFont val="Arial"/>
        <family val="2"/>
      </rPr>
      <t xml:space="preserve"> </t>
    </r>
    <r>
      <rPr>
        <b/>
        <sz val="14"/>
        <color rgb="FFFF3300"/>
        <rFont val="Arial"/>
        <family val="2"/>
      </rPr>
      <t>Verifica</t>
    </r>
    <r>
      <rPr>
        <sz val="14"/>
        <rFont val="Arial"/>
        <family val="2"/>
      </rPr>
      <t xml:space="preserve"> que los permisos y controles implementados para el manejo de la información, den respuestas a las necesidades de la seguridad de la información.tenga control de accesos restringidos
</t>
    </r>
  </si>
  <si>
    <r>
      <t xml:space="preserve">Gestión Administrativa de recursos
</t>
    </r>
    <r>
      <rPr>
        <b/>
        <sz val="14"/>
        <color theme="1"/>
        <rFont val="Arial"/>
        <family val="2"/>
      </rPr>
      <t>(Recursos físicos).</t>
    </r>
  </si>
  <si>
    <r>
      <t xml:space="preserve">CONTROL 1: </t>
    </r>
    <r>
      <rPr>
        <sz val="14"/>
        <color rgb="FF002060"/>
        <rFont val="Arial"/>
        <family val="2"/>
      </rPr>
      <t xml:space="preserve">Verificar que los funcionarios diligencien oportunamente el formato para la solicitud de bienes y servicios y presentar las necesidades en el comité de contratación.
</t>
    </r>
    <r>
      <rPr>
        <b/>
        <sz val="14"/>
        <color rgb="FFFF0000"/>
        <rFont val="Arial"/>
        <family val="2"/>
      </rPr>
      <t xml:space="preserve">EVIDENCIA: </t>
    </r>
    <r>
      <rPr>
        <sz val="14"/>
        <color rgb="FFFF0000"/>
        <rFont val="Arial"/>
        <family val="2"/>
      </rPr>
      <t xml:space="preserve">Formato diligenciado por parte de las áreas responsables con la solicitud de bienes y servicios.
</t>
    </r>
    <r>
      <rPr>
        <b/>
        <sz val="14"/>
        <color rgb="FF002060"/>
        <rFont val="Arial"/>
        <family val="2"/>
      </rPr>
      <t xml:space="preserve">CONTROL 2: </t>
    </r>
    <r>
      <rPr>
        <sz val="14"/>
        <color rgb="FF002060"/>
        <rFont val="Arial"/>
        <family val="2"/>
      </rPr>
      <t xml:space="preserve">Asistir mensualmente   al comité de contratación para verificar la oportunida de la entrega de bienes y servicios solicitados de acuerdo con los establecido en el Plan Anual de Adquisiciones.
</t>
    </r>
    <r>
      <rPr>
        <b/>
        <sz val="14"/>
        <color rgb="FFFF0000"/>
        <rFont val="Arial"/>
        <family val="2"/>
      </rPr>
      <t xml:space="preserve">EVIDENCIA: 
</t>
    </r>
    <r>
      <rPr>
        <sz val="14"/>
        <color rgb="FFFF0000"/>
        <rFont val="Arial"/>
        <family val="2"/>
      </rPr>
      <t>1.Formato diligenciado con la órdenes de entrega de los bienes adquiridos.
2.Formato de visita técnica de los proveedores.
3.Formato de servicios Plan de Mantenimientos locativos, equipos, muebles y enseres.</t>
    </r>
  </si>
  <si>
    <r>
      <rPr>
        <b/>
        <sz val="14"/>
        <color rgb="FFC00000"/>
        <rFont val="Arial"/>
        <family val="2"/>
      </rPr>
      <t>Descripción:</t>
    </r>
    <r>
      <rPr>
        <sz val="14"/>
        <color theme="1"/>
        <rFont val="Arial"/>
        <family val="2"/>
      </rPr>
      <t xml:space="preserve">Los funcionarios de la entidad descargan  </t>
    </r>
    <r>
      <rPr>
        <b/>
        <sz val="14"/>
        <color rgb="FFFF0000"/>
        <rFont val="Arial"/>
        <family val="2"/>
      </rPr>
      <t>anualmente o cuando  requiera</t>
    </r>
    <r>
      <rPr>
        <sz val="14"/>
        <color theme="1"/>
        <rFont val="Arial"/>
        <family val="2"/>
      </rPr>
      <t xml:space="preserve"> del sitio web el formato del proceso   para la solicitud de bienes, como también se diligencia el formato de servicios de proyección de mantenimentos locativos, equipos, muebles y enseres de acuerdo con el  presupuesto aprobado. 
</t>
    </r>
    <r>
      <rPr>
        <b/>
        <sz val="14"/>
        <color rgb="FF002060"/>
        <rFont val="Arial"/>
        <family val="2"/>
      </rPr>
      <t>El auxiliar administrativo de gestión de recursos físicos</t>
    </r>
    <r>
      <rPr>
        <sz val="14"/>
        <color rgb="FFC00000"/>
        <rFont val="Arial"/>
        <family val="2"/>
      </rPr>
      <t>,</t>
    </r>
    <r>
      <rPr>
        <b/>
        <sz val="14"/>
        <color rgb="FFC00000"/>
        <rFont val="Arial"/>
        <family val="2"/>
      </rPr>
      <t xml:space="preserve"> </t>
    </r>
    <r>
      <rPr>
        <sz val="14"/>
        <rFont val="Arial"/>
        <family val="2"/>
      </rPr>
      <t>asiste</t>
    </r>
    <r>
      <rPr>
        <b/>
        <sz val="14"/>
        <color rgb="FF00B050"/>
        <rFont val="Arial"/>
        <family val="2"/>
      </rPr>
      <t xml:space="preserve"> mensualmente  al comitéde seguimiento a la contratación</t>
    </r>
    <r>
      <rPr>
        <sz val="14"/>
        <color theme="1"/>
        <rFont val="Arial"/>
        <family val="2"/>
      </rPr>
      <t xml:space="preserve"> </t>
    </r>
    <r>
      <rPr>
        <b/>
        <i/>
        <sz val="14"/>
        <color theme="9" tint="-0.249977111117893"/>
        <rFont val="Arial"/>
        <family val="2"/>
      </rPr>
      <t xml:space="preserve"> y verifica  las necesidades  de bienes y servicios con relación al plan de</t>
    </r>
    <r>
      <rPr>
        <b/>
        <sz val="14"/>
        <color theme="9" tint="-0.249977111117893"/>
        <rFont val="Arial"/>
        <family val="2"/>
      </rPr>
      <t xml:space="preserve"> adquisiciones,</t>
    </r>
    <r>
      <rPr>
        <sz val="14"/>
        <color theme="1"/>
        <rFont val="Arial"/>
        <family val="2"/>
      </rPr>
      <t xml:space="preserve"> con el proposito de entregar oportunamente lo requerido.
Una vez aprobada las necesidades, se  r</t>
    </r>
    <r>
      <rPr>
        <b/>
        <sz val="14"/>
        <color rgb="FFFF0000"/>
        <rFont val="Arial"/>
        <family val="2"/>
      </rPr>
      <t xml:space="preserve">ealiza  la entrega  a las dependencias y periódicamente se hace un registro detallado, </t>
    </r>
    <r>
      <rPr>
        <sz val="14"/>
        <color theme="1"/>
        <rFont val="Arial"/>
        <family val="2"/>
      </rPr>
      <t xml:space="preserve"> con el propósito de tener  la informacion al dia para el funcionamiento de inventarios y su actualización en tiempo real.
</t>
    </r>
    <r>
      <rPr>
        <b/>
        <i/>
        <sz val="14"/>
        <color rgb="FFC00000"/>
        <rFont val="Arial"/>
        <family val="2"/>
      </rPr>
      <t>Posibles desviaciones</t>
    </r>
    <r>
      <rPr>
        <sz val="14"/>
        <rFont val="Arial"/>
        <family val="2"/>
      </rPr>
      <t>:En caso de no entregar oportunamente los bienes y servicios requeridos por las dependencias se hace el análisis por el incumplimiento de la entrega y se toma la acción respectiva.</t>
    </r>
    <r>
      <rPr>
        <b/>
        <i/>
        <sz val="14"/>
        <color rgb="FF00B050"/>
        <rFont val="Arial"/>
        <family val="2"/>
      </rPr>
      <t xml:space="preserve">
</t>
    </r>
    <r>
      <rPr>
        <b/>
        <i/>
        <sz val="14"/>
        <color rgb="FF0070C0"/>
        <rFont val="Arial"/>
        <family val="2"/>
      </rPr>
      <t xml:space="preserve">
</t>
    </r>
  </si>
  <si>
    <r>
      <rPr>
        <b/>
        <sz val="14"/>
        <color rgb="FFFF0000"/>
        <rFont val="Arial"/>
        <family val="2"/>
      </rPr>
      <t>RIESGO</t>
    </r>
    <r>
      <rPr>
        <sz val="14"/>
        <color rgb="FF002060"/>
        <rFont val="Arial"/>
        <family val="2"/>
      </rPr>
      <t>:</t>
    </r>
    <r>
      <rPr>
        <sz val="14"/>
        <color rgb="FFFF0000"/>
        <rFont val="Arial"/>
        <family val="2"/>
      </rPr>
      <t xml:space="preserve"> Posibilidad de efectos dañoso sobre bienes públicos, por pérdida, extravío o hurto de bienes muebles de la entidad</t>
    </r>
    <r>
      <rPr>
        <sz val="14"/>
        <color rgb="FF002060"/>
        <rFont val="Arial"/>
        <family val="2"/>
      </rPr>
      <t xml:space="preserve">
</t>
    </r>
    <r>
      <rPr>
        <b/>
        <sz val="14"/>
        <color rgb="FF002060"/>
        <rFont val="Arial"/>
        <family val="2"/>
      </rPr>
      <t>Control 1 Preventivo</t>
    </r>
    <r>
      <rPr>
        <sz val="14"/>
        <color rgb="FF002060"/>
        <rFont val="Arial"/>
        <family val="2"/>
      </rPr>
      <t xml:space="preserve">: :El auxiliar administrativo de recursos físicos verifica las entradas y salidas  periódicamente en el aplicativo dispuesto para tal fin, el cual alimenta en la herramienta de Excel el inventario de bienes muebles de la entidad y su responsable.
</t>
    </r>
    <r>
      <rPr>
        <sz val="14"/>
        <color rgb="FFFF0000"/>
        <rFont val="Arial"/>
        <family val="2"/>
      </rPr>
      <t xml:space="preserve">EVIDENCIAS:
1. Actas de  inventario
2. Actas de entrega
3. Formato movimiento de activos.
4.Órdenrs de salida.
</t>
    </r>
    <r>
      <rPr>
        <sz val="14"/>
        <color rgb="FF002060"/>
        <rFont val="Arial"/>
        <family val="2"/>
      </rPr>
      <t xml:space="preserve">Control 2 Correctivo: El supervisor del contrato de intermediación de seguros  verifica la vigencia y actualización de la póliza de acuerdo a los bienes que ingresan a la entidad, en caso de presentarse un siniestro adelanta las reclamaciones respectivas ante el asegurador.
</t>
    </r>
    <r>
      <rPr>
        <sz val="14"/>
        <color rgb="FFFF0000"/>
        <rFont val="Arial"/>
        <family val="2"/>
      </rPr>
      <t xml:space="preserve">EVIDENCIAS:
1.Reporte de los siniestros realizados al corredor de seguros.
2.Soporte de pago de la reclamación.
3.Matriz de seguimiento a la gestión de los siniestros.
</t>
    </r>
    <r>
      <rPr>
        <sz val="14"/>
        <color rgb="FF002060"/>
        <rFont val="Arial"/>
        <family val="2"/>
      </rPr>
      <t xml:space="preserve">
</t>
    </r>
  </si>
  <si>
    <r>
      <t xml:space="preserve">Gestión Administrativa de recursos
</t>
    </r>
    <r>
      <rPr>
        <b/>
        <sz val="14"/>
        <color theme="1"/>
        <rFont val="Arial"/>
        <family val="2"/>
      </rPr>
      <t>(TECNOLOGÍA)</t>
    </r>
  </si>
  <si>
    <r>
      <rPr>
        <b/>
        <sz val="14"/>
        <color rgb="FF002060"/>
        <rFont val="Arial"/>
        <family val="2"/>
      </rPr>
      <t>Control</t>
    </r>
    <r>
      <rPr>
        <sz val="14"/>
        <color theme="1"/>
        <rFont val="Arial"/>
        <family val="2"/>
      </rPr>
      <t xml:space="preserve">: </t>
    </r>
    <r>
      <rPr>
        <sz val="14"/>
        <color rgb="FF002060"/>
        <rFont val="Arial"/>
        <family val="2"/>
      </rPr>
      <t>Verificar el cumplimiento del mantenimiento preventivo Vs Cronograma mantimiento planeado y realizar el informe mensual de la gestión tecnológica.</t>
    </r>
    <r>
      <rPr>
        <sz val="14"/>
        <color theme="1"/>
        <rFont val="Arial"/>
        <family val="2"/>
      </rPr>
      <t xml:space="preserve">
</t>
    </r>
    <r>
      <rPr>
        <b/>
        <sz val="14"/>
        <color rgb="FFFF0000"/>
        <rFont val="Arial"/>
        <family val="2"/>
      </rPr>
      <t xml:space="preserve">Evidencias:
</t>
    </r>
    <r>
      <rPr>
        <sz val="14"/>
        <color rgb="FFFF0000"/>
        <rFont val="Arial"/>
        <family val="2"/>
      </rPr>
      <t>1.Cronograma de mantenimiento semestral. 
2.Informe de requerimientos mensual.
3.informe de la gestión tecnológica.
4.Stock de inventario actual.</t>
    </r>
    <r>
      <rPr>
        <sz val="14"/>
        <color theme="1"/>
        <rFont val="Arial"/>
        <family val="2"/>
      </rPr>
      <t xml:space="preserve">
</t>
    </r>
  </si>
  <si>
    <r>
      <rPr>
        <b/>
        <sz val="14"/>
        <color rgb="FF002060"/>
        <rFont val="Arial"/>
        <family val="2"/>
      </rPr>
      <t xml:space="preserve">TECNOLOGÍA:"Fallas en el funcionamiento de los equipos y accesorios periféricos".
</t>
    </r>
    <r>
      <rPr>
        <b/>
        <sz val="14"/>
        <color rgb="FFC00000"/>
        <rFont val="Arial"/>
        <family val="2"/>
      </rPr>
      <t>Descipción:</t>
    </r>
    <r>
      <rPr>
        <b/>
        <sz val="14"/>
        <color theme="3"/>
        <rFont val="Arial"/>
        <family val="2"/>
      </rPr>
      <t>El líder del proceso,</t>
    </r>
    <r>
      <rPr>
        <sz val="14"/>
        <rFont val="Arial"/>
        <family val="2"/>
      </rPr>
      <t xml:space="preserve"> se encarga de establecer un cronograma, </t>
    </r>
    <r>
      <rPr>
        <b/>
        <sz val="14"/>
        <color rgb="FFFF0000"/>
        <rFont val="Arial"/>
        <family val="2"/>
      </rPr>
      <t>semestral</t>
    </r>
    <r>
      <rPr>
        <sz val="14"/>
        <rFont val="Arial"/>
        <family val="2"/>
      </rPr>
      <t xml:space="preserve">, para  programar el </t>
    </r>
    <r>
      <rPr>
        <b/>
        <sz val="14"/>
        <color rgb="FFC00000"/>
        <rFont val="Arial"/>
        <family val="2"/>
      </rPr>
      <t xml:space="preserve">mantenimiento preventivo, </t>
    </r>
    <r>
      <rPr>
        <sz val="14"/>
        <rFont val="Arial"/>
        <family val="2"/>
      </rPr>
      <t>a los equipos, periféricos, y accesorios, utilizados por los  funcionarios de la entidad,    con el propósito de minimizar las fallas de las herramientas tecnológicas y aumentar la productividad en el desempeño,</t>
    </r>
    <r>
      <rPr>
        <b/>
        <sz val="14"/>
        <color theme="9" tint="-0.499984740745262"/>
        <rFont val="Arial"/>
        <family val="2"/>
      </rPr>
      <t xml:space="preserve"> </t>
    </r>
    <r>
      <rPr>
        <b/>
        <sz val="14"/>
        <color rgb="FFFF3300"/>
        <rFont val="Arial"/>
        <family val="2"/>
      </rPr>
      <t xml:space="preserve"> asimismo el equipo de trabajo </t>
    </r>
    <r>
      <rPr>
        <sz val="14"/>
        <color rgb="FFFF3300"/>
        <rFont val="Arial"/>
        <family val="2"/>
      </rPr>
      <t xml:space="preserve"> realiza</t>
    </r>
    <r>
      <rPr>
        <b/>
        <sz val="14"/>
        <color rgb="FFFF3300"/>
        <rFont val="Arial"/>
        <family val="2"/>
      </rPr>
      <t xml:space="preserve"> mensualmente </t>
    </r>
    <r>
      <rPr>
        <sz val="14"/>
        <rFont val="Arial"/>
        <family val="2"/>
      </rPr>
      <t>la atención a los requerimientos por parte de la mesa de ayuda, en el momento que los funcionarios lo soliciten</t>
    </r>
    <r>
      <rPr>
        <sz val="14"/>
        <color rgb="FF002060"/>
        <rFont val="Arial"/>
        <family val="2"/>
      </rPr>
      <t xml:space="preserve"> </t>
    </r>
    <r>
      <rPr>
        <b/>
        <sz val="14"/>
        <color rgb="FF002060"/>
        <rFont val="Arial"/>
        <family val="2"/>
      </rPr>
      <t>y Verifica</t>
    </r>
    <r>
      <rPr>
        <b/>
        <sz val="14"/>
        <color rgb="FF0070C0"/>
        <rFont val="Arial"/>
        <family val="2"/>
      </rPr>
      <t xml:space="preserve"> </t>
    </r>
    <r>
      <rPr>
        <sz val="14"/>
        <color theme="1"/>
        <rFont val="Arial"/>
        <family val="2"/>
      </rPr>
      <t>el cumplimiento de la  politica para el funcionamiento de equipos y accesorios perifericos frente al mantenimiento preventivo y a los requerimientos de la mesa de ayuda.</t>
    </r>
    <r>
      <rPr>
        <sz val="14"/>
        <color rgb="FFFF0000"/>
        <rFont val="Arial"/>
        <family val="2"/>
      </rPr>
      <t xml:space="preserve">
</t>
    </r>
    <r>
      <rPr>
        <b/>
        <sz val="14"/>
        <color rgb="FFC00000"/>
        <rFont val="Arial"/>
        <family val="2"/>
      </rPr>
      <t>Posibles Desviaciones:</t>
    </r>
    <r>
      <rPr>
        <sz val="14"/>
        <color theme="1"/>
        <rFont val="Arial"/>
        <family val="2"/>
      </rPr>
      <t>Cuando no se puede realizar el mantenimiento se debe reprogramar la actividad y comunicar oportunamente, la desviación presentada.</t>
    </r>
    <r>
      <rPr>
        <b/>
        <sz val="14"/>
        <color rgb="FF00B050"/>
        <rFont val="Arial"/>
        <family val="2"/>
      </rPr>
      <t xml:space="preserve">
</t>
    </r>
    <r>
      <rPr>
        <sz val="14"/>
        <rFont val="Arial"/>
        <family val="2"/>
      </rPr>
      <t xml:space="preserve">
</t>
    </r>
  </si>
  <si>
    <r>
      <rPr>
        <b/>
        <sz val="14"/>
        <color theme="1"/>
        <rFont val="Arial"/>
        <family val="2"/>
      </rPr>
      <t xml:space="preserve">Riesgo: </t>
    </r>
    <r>
      <rPr>
        <sz val="14"/>
        <color theme="1"/>
        <rFont val="Arial"/>
        <family val="2"/>
      </rPr>
      <t xml:space="preserve">Pérdida de  Disponibilidad de Información Digital.
</t>
    </r>
    <r>
      <rPr>
        <b/>
        <sz val="14"/>
        <rFont val="Arial"/>
        <family val="2"/>
      </rPr>
      <t>Activo</t>
    </r>
    <r>
      <rPr>
        <b/>
        <sz val="14"/>
        <color rgb="FFFF0000"/>
        <rFont val="Arial"/>
        <family val="2"/>
      </rPr>
      <t>:</t>
    </r>
    <r>
      <rPr>
        <sz val="14"/>
        <color theme="1"/>
        <rFont val="Arial"/>
        <family val="2"/>
      </rPr>
      <t xml:space="preserve"> Software on drive y oficce 365
</t>
    </r>
    <r>
      <rPr>
        <b/>
        <sz val="14"/>
        <rFont val="Arial"/>
        <family val="2"/>
      </rPr>
      <t>Amenazas</t>
    </r>
    <r>
      <rPr>
        <sz val="14"/>
        <color theme="1"/>
        <rFont val="Arial"/>
        <family val="2"/>
      </rPr>
      <t xml:space="preserve"> Vulnerabilidades  de acceso a la información</t>
    </r>
  </si>
  <si>
    <r>
      <rPr>
        <b/>
        <sz val="14"/>
        <color rgb="FF002060"/>
        <rFont val="Arial"/>
        <family val="2"/>
      </rPr>
      <t>Control:</t>
    </r>
    <r>
      <rPr>
        <sz val="14"/>
        <color theme="1"/>
        <rFont val="Arial"/>
        <family val="2"/>
      </rPr>
      <t xml:space="preserve"> </t>
    </r>
    <r>
      <rPr>
        <sz val="14"/>
        <color rgb="FF002060"/>
        <rFont val="Arial"/>
        <family val="2"/>
      </rPr>
      <t>Realizar informe de utilización de la herramienta del One-Drive Vs el Plan de mantenimiento preventivo para corroborar que la herramienta esté instalada.</t>
    </r>
    <r>
      <rPr>
        <sz val="14"/>
        <color theme="1"/>
        <rFont val="Arial"/>
        <family val="2"/>
      </rPr>
      <t xml:space="preserve">
</t>
    </r>
    <r>
      <rPr>
        <b/>
        <sz val="14"/>
        <color rgb="FFFF0000"/>
        <rFont val="Arial"/>
        <family val="2"/>
      </rPr>
      <t>EVIDENCIA</t>
    </r>
    <r>
      <rPr>
        <sz val="14"/>
        <color theme="1"/>
        <rFont val="Arial"/>
        <family val="2"/>
      </rPr>
      <t xml:space="preserve">:
</t>
    </r>
    <r>
      <rPr>
        <sz val="14"/>
        <color rgb="FFFF0000"/>
        <rFont val="Arial"/>
        <family val="2"/>
      </rPr>
      <t>1.Archivo de utilización de la herramienta en la plataforma.
2.Pantallazo del informe de verificación.</t>
    </r>
  </si>
  <si>
    <r>
      <rPr>
        <b/>
        <sz val="14"/>
        <color rgb="FFC00000"/>
        <rFont val="Arial"/>
        <family val="2"/>
      </rPr>
      <t xml:space="preserve">
Descripción: </t>
    </r>
    <r>
      <rPr>
        <b/>
        <sz val="14"/>
        <color rgb="FF0070C0"/>
        <rFont val="Arial"/>
        <family val="2"/>
      </rPr>
      <t xml:space="preserve">Cada semestre </t>
    </r>
    <r>
      <rPr>
        <sz val="14"/>
        <color theme="1"/>
        <rFont val="Arial"/>
        <family val="2"/>
      </rPr>
      <t xml:space="preserve">el </t>
    </r>
    <r>
      <rPr>
        <b/>
        <i/>
        <sz val="14"/>
        <color theme="3" tint="-0.249977111117893"/>
        <rFont val="Arial"/>
        <family val="2"/>
      </rPr>
      <t xml:space="preserve">equipo de trabajo </t>
    </r>
    <r>
      <rPr>
        <sz val="14"/>
        <color theme="1"/>
        <rFont val="Arial"/>
        <family val="2"/>
      </rPr>
      <t xml:space="preserve">de tecnología </t>
    </r>
    <r>
      <rPr>
        <b/>
        <i/>
        <sz val="14"/>
        <color rgb="FF0070C0"/>
        <rFont val="Arial"/>
        <family val="2"/>
      </rPr>
      <t xml:space="preserve">Verifica </t>
    </r>
    <r>
      <rPr>
        <sz val="14"/>
        <color theme="1"/>
        <rFont val="Arial"/>
        <family val="2"/>
      </rPr>
      <t>que la herramienta de one-drive, se encuentre instalada en todos los equipos administrativos y se encuentre en funcionamiento.</t>
    </r>
    <r>
      <rPr>
        <b/>
        <sz val="14"/>
        <color rgb="FF002060"/>
        <rFont val="Arial"/>
        <family val="2"/>
      </rPr>
      <t xml:space="preserve">En el plan de mantenimiento preventivo y correctivo </t>
    </r>
    <r>
      <rPr>
        <sz val="14"/>
        <color theme="1"/>
        <rFont val="Arial"/>
        <family val="2"/>
      </rPr>
      <t xml:space="preserve">que se realiza a los equipos de cómputo , se </t>
    </r>
    <r>
      <rPr>
        <b/>
        <sz val="14"/>
        <color rgb="FFC00000"/>
        <rFont val="Arial"/>
        <family val="2"/>
      </rPr>
      <t xml:space="preserve">revisa que los procesos cuenten con copias de respaldo </t>
    </r>
    <r>
      <rPr>
        <sz val="14"/>
        <color theme="1"/>
        <rFont val="Arial"/>
        <family val="2"/>
      </rPr>
      <t>, ademas se atienden los requerimientos de revision de la herramienta , con el proposito de obtener  el optimo funcionamiento por parte de los funcionarios y contratistas,</t>
    </r>
    <r>
      <rPr>
        <sz val="14"/>
        <color rgb="FFFF3300"/>
        <rFont val="Arial"/>
        <family val="2"/>
      </rPr>
      <t xml:space="preserve"> </t>
    </r>
    <r>
      <rPr>
        <b/>
        <i/>
        <sz val="14"/>
        <color rgb="FFFF3300"/>
        <rFont val="Arial"/>
        <family val="2"/>
      </rPr>
      <t>y se convalida</t>
    </r>
    <r>
      <rPr>
        <b/>
        <sz val="14"/>
        <color rgb="FF00B050"/>
        <rFont val="Arial"/>
        <family val="2"/>
      </rPr>
      <t xml:space="preserve"> </t>
    </r>
    <r>
      <rPr>
        <sz val="14"/>
        <rFont val="Arial"/>
        <family val="2"/>
      </rPr>
      <t>q</t>
    </r>
    <r>
      <rPr>
        <sz val="14"/>
        <color theme="1"/>
        <rFont val="Arial"/>
        <family val="2"/>
      </rPr>
      <t xml:space="preserve">ue la instalación del  one-drive, se encuentre  registrada en el inventario.
</t>
    </r>
    <r>
      <rPr>
        <b/>
        <sz val="14"/>
        <color rgb="FFC00000"/>
        <rFont val="Arial"/>
        <family val="2"/>
      </rPr>
      <t xml:space="preserve">Posibles Desviaciones </t>
    </r>
    <r>
      <rPr>
        <sz val="14"/>
        <color theme="1"/>
        <rFont val="Arial"/>
        <family val="2"/>
      </rPr>
      <t>Cuando se encuentre que la herramienta del one-drive, no está instalada se realiza el reporte y se procede con la instalación.</t>
    </r>
    <r>
      <rPr>
        <b/>
        <sz val="14"/>
        <color rgb="FF002060"/>
        <rFont val="Arial"/>
        <family val="2"/>
      </rPr>
      <t xml:space="preserve">
</t>
    </r>
    <r>
      <rPr>
        <sz val="14"/>
        <color theme="1"/>
        <rFont val="Arial"/>
        <family val="2"/>
      </rPr>
      <t xml:space="preserve">
</t>
    </r>
    <r>
      <rPr>
        <b/>
        <sz val="14"/>
        <color rgb="FF002060"/>
        <rFont val="Arial"/>
        <family val="2"/>
      </rPr>
      <t xml:space="preserve"> </t>
    </r>
  </si>
  <si>
    <r>
      <rPr>
        <b/>
        <sz val="14"/>
        <color theme="1"/>
        <rFont val="Arial"/>
        <family val="2"/>
      </rPr>
      <t>Riesgo:</t>
    </r>
    <r>
      <rPr>
        <sz val="14"/>
        <color theme="1"/>
        <rFont val="Arial"/>
        <family val="2"/>
      </rPr>
      <t xml:space="preserve">Vulnerabilidades a los sistemas de información de la entidad.
</t>
    </r>
    <r>
      <rPr>
        <b/>
        <sz val="14"/>
        <color theme="1"/>
        <rFont val="Arial"/>
        <family val="2"/>
      </rPr>
      <t xml:space="preserve">Activo: </t>
    </r>
    <r>
      <rPr>
        <sz val="14"/>
        <color theme="1"/>
        <rFont val="Arial"/>
        <family val="2"/>
      </rPr>
      <t xml:space="preserve">   -Tecnologías de operación TO que utiliza la organización para funcionar en el entorno digital.
</t>
    </r>
    <r>
      <rPr>
        <b/>
        <sz val="14"/>
        <color theme="1"/>
        <rFont val="Arial"/>
        <family val="2"/>
      </rPr>
      <t>Amenazas</t>
    </r>
    <r>
      <rPr>
        <sz val="14"/>
        <color theme="1"/>
        <rFont val="Arial"/>
        <family val="2"/>
      </rPr>
      <t xml:space="preserve"> internas y externas a la integridad de los datos.</t>
    </r>
  </si>
  <si>
    <r>
      <rPr>
        <b/>
        <sz val="14"/>
        <color rgb="FF002060"/>
        <rFont val="Arial"/>
        <family val="2"/>
      </rPr>
      <t>Control:</t>
    </r>
    <r>
      <rPr>
        <sz val="14"/>
        <color theme="1"/>
        <rFont val="Arial"/>
        <family val="2"/>
      </rPr>
      <t xml:space="preserve"> </t>
    </r>
    <r>
      <rPr>
        <sz val="14"/>
        <color rgb="FF002060"/>
        <rFont val="Arial"/>
        <family val="2"/>
      </rPr>
      <t xml:space="preserve">Monitorear el funcionamiento de los equipos reportando los casos de vulnerabiidad presentados.
</t>
    </r>
    <r>
      <rPr>
        <b/>
        <sz val="14"/>
        <color rgb="FFFF0000"/>
        <rFont val="Arial"/>
        <family val="2"/>
      </rPr>
      <t xml:space="preserve">Evidencias:
</t>
    </r>
    <r>
      <rPr>
        <sz val="14"/>
        <color rgb="FFFF0000"/>
        <rFont val="Arial"/>
        <family val="2"/>
      </rPr>
      <t>Politicas aplicadas en la infraestructura tecnologica Vs monitoreo para reportar posibles casos de vulnerabilidad de equipos.</t>
    </r>
  </si>
  <si>
    <r>
      <rPr>
        <b/>
        <sz val="14"/>
        <color rgb="FFC00000"/>
        <rFont val="Arial"/>
        <family val="2"/>
      </rPr>
      <t>implementar controles de detección, prevención y recuperación, combinados con la toma de conciencia apropiada por parte de los usuarios para protegerse contra códigos maliciosos.
Descripción:</t>
    </r>
    <r>
      <rPr>
        <b/>
        <i/>
        <sz val="14"/>
        <color rgb="FF002060"/>
        <rFont val="Arial"/>
        <family val="2"/>
      </rPr>
      <t>Semestralmente</t>
    </r>
    <r>
      <rPr>
        <sz val="14"/>
        <color rgb="FF002060"/>
        <rFont val="Arial"/>
        <family val="2"/>
      </rPr>
      <t xml:space="preserve"> </t>
    </r>
    <r>
      <rPr>
        <b/>
        <i/>
        <sz val="14"/>
        <color rgb="FF0070C0"/>
        <rFont val="Arial"/>
        <family val="2"/>
      </rPr>
      <t>el equipo de trabajo de tecnología</t>
    </r>
    <r>
      <rPr>
        <b/>
        <i/>
        <sz val="14"/>
        <color rgb="FF00B050"/>
        <rFont val="Arial"/>
        <family val="2"/>
      </rPr>
      <t xml:space="preserve"> Verifica</t>
    </r>
    <r>
      <rPr>
        <sz val="14"/>
        <color theme="1"/>
        <rFont val="Arial"/>
        <family val="2"/>
      </rPr>
      <t xml:space="preserve"> desde el servidor con el que cuenta la Biblioteca Pública Piloto,  </t>
    </r>
    <r>
      <rPr>
        <b/>
        <i/>
        <sz val="14"/>
        <color rgb="FFFF3300"/>
        <rFont val="Arial"/>
        <family val="2"/>
      </rPr>
      <t xml:space="preserve">que se apliquen las politicas de tecnologias de la información establecidas desde la entidad </t>
    </r>
    <r>
      <rPr>
        <sz val="14"/>
        <color rgb="FFFF3300"/>
        <rFont val="Arial"/>
        <family val="2"/>
      </rPr>
      <t xml:space="preserve">, </t>
    </r>
    <r>
      <rPr>
        <sz val="14"/>
        <color theme="1"/>
        <rFont val="Arial"/>
        <family val="2"/>
      </rPr>
      <t xml:space="preserve">con el proposito de minimizar los riesgos de seguridad de la información en la  infraestructura tecnologica por parte de los funcionarios. Para lograr este objetivo,  </t>
    </r>
    <r>
      <rPr>
        <sz val="14"/>
        <color rgb="FFC00000"/>
        <rFont val="Arial"/>
        <family val="2"/>
      </rPr>
      <t>se realiza recomendaciones en los boletínes en la campaña desde adentro,  sobre el buen uso de las herramientas institucionales con el fin de prevenir posibles afectaciones que puedan causar el daño de los equipos institucionales.</t>
    </r>
    <r>
      <rPr>
        <sz val="14"/>
        <color theme="1"/>
        <rFont val="Arial"/>
        <family val="2"/>
      </rPr>
      <t xml:space="preserve"> 
De igual manera</t>
    </r>
    <r>
      <rPr>
        <sz val="14"/>
        <color rgb="FF002060"/>
        <rFont val="Arial"/>
        <family val="2"/>
      </rPr>
      <t xml:space="preserve"> </t>
    </r>
    <r>
      <rPr>
        <b/>
        <i/>
        <sz val="14"/>
        <color rgb="FF002060"/>
        <rFont val="Arial"/>
        <family val="2"/>
      </rPr>
      <t>el area de mesa de ayuda</t>
    </r>
    <r>
      <rPr>
        <b/>
        <i/>
        <sz val="14"/>
        <color rgb="FFFF3300"/>
        <rFont val="Arial"/>
        <family val="2"/>
      </rPr>
      <t xml:space="preserve"> realiza monitoreo</t>
    </r>
    <r>
      <rPr>
        <sz val="14"/>
        <color rgb="FFFF3300"/>
        <rFont val="Arial"/>
        <family val="2"/>
      </rPr>
      <t xml:space="preserve"> </t>
    </r>
    <r>
      <rPr>
        <sz val="14"/>
        <color theme="1"/>
        <rFont val="Arial"/>
        <family val="2"/>
      </rPr>
      <t>del funcionamiento de los equipos , ademas  de estar pendiente de correos malisiosos que traten de vulnerar los sistema de informacion de la entidad ,</t>
    </r>
    <r>
      <rPr>
        <b/>
        <i/>
        <sz val="14"/>
        <color rgb="FFC00000"/>
        <rFont val="Arial"/>
        <family val="2"/>
      </rPr>
      <t xml:space="preserve"> y actualiza el antivirus , </t>
    </r>
    <r>
      <rPr>
        <sz val="14"/>
        <color theme="1"/>
        <rFont val="Arial"/>
        <family val="2"/>
      </rPr>
      <t xml:space="preserve">con el proposito de reducir los riesgos de vulnerabilidades en la infraestructura tecnologíca de la entidad
</t>
    </r>
  </si>
  <si>
    <r>
      <t xml:space="preserve">Gestión Financiera
</t>
    </r>
    <r>
      <rPr>
        <b/>
        <sz val="14"/>
        <color theme="1"/>
        <rFont val="Arial"/>
        <family val="2"/>
      </rPr>
      <t>Contable</t>
    </r>
  </si>
  <si>
    <r>
      <rPr>
        <b/>
        <sz val="14"/>
        <color rgb="FF002060"/>
        <rFont val="Arial"/>
        <family val="2"/>
      </rPr>
      <t xml:space="preserve">Controles:
</t>
    </r>
    <r>
      <rPr>
        <sz val="14"/>
        <color rgb="FF002060"/>
        <rFont val="Arial"/>
        <family val="2"/>
      </rPr>
      <t xml:space="preserve">1.Revisión registros contables por parte de la líder universitaria de contabilidad.
2.Reporte de inconsistencias presentadas.
</t>
    </r>
    <r>
      <rPr>
        <b/>
        <sz val="14"/>
        <color rgb="FFFF0000"/>
        <rFont val="Arial"/>
        <family val="2"/>
      </rPr>
      <t xml:space="preserve">Evidencias:
</t>
    </r>
    <r>
      <rPr>
        <sz val="14"/>
        <color rgb="FFFF0000"/>
        <rFont val="Arial"/>
        <family val="2"/>
      </rPr>
      <t>Archivo de causaciones Vs inconsistencias presentadas.</t>
    </r>
  </si>
  <si>
    <r>
      <rPr>
        <b/>
        <sz val="14"/>
        <color rgb="FFC00000"/>
        <rFont val="Arial"/>
        <family val="2"/>
      </rPr>
      <t xml:space="preserve">
Riesgo: </t>
    </r>
    <r>
      <rPr>
        <b/>
        <sz val="14"/>
        <color rgb="FF002060"/>
        <rFont val="Arial"/>
        <family val="2"/>
      </rPr>
      <t xml:space="preserve">"Aplicación incorrecta de la normativa vigente durante el período fiscal".
</t>
    </r>
    <r>
      <rPr>
        <b/>
        <sz val="14"/>
        <color rgb="FFC00000"/>
        <rFont val="Arial"/>
        <family val="2"/>
      </rPr>
      <t>Revisión oportuna de las causaciones contables</t>
    </r>
    <r>
      <rPr>
        <b/>
        <sz val="14"/>
        <color rgb="FF002060"/>
        <rFont val="Arial"/>
        <family val="2"/>
      </rPr>
      <t xml:space="preserve"> Causa Raiz</t>
    </r>
    <r>
      <rPr>
        <b/>
        <sz val="14"/>
        <color rgb="FFC00000"/>
        <rFont val="Arial"/>
        <family val="2"/>
      </rPr>
      <t xml:space="preserve">
Descripción: </t>
    </r>
    <r>
      <rPr>
        <b/>
        <sz val="14"/>
        <color rgb="FF002060"/>
        <rFont val="Arial"/>
        <family val="2"/>
      </rPr>
      <t xml:space="preserve"> </t>
    </r>
    <r>
      <rPr>
        <b/>
        <sz val="14"/>
        <color rgb="FF0070C0"/>
        <rFont val="Arial"/>
        <family val="2"/>
      </rPr>
      <t xml:space="preserve">Cada vez que el auxiliar de contabilidad, nómina o tesorería, </t>
    </r>
    <r>
      <rPr>
        <sz val="14"/>
        <color theme="1"/>
        <rFont val="Arial"/>
        <family val="2"/>
      </rPr>
      <t xml:space="preserve">realicen un registro contable </t>
    </r>
    <r>
      <rPr>
        <b/>
        <sz val="14"/>
        <color theme="9" tint="-0.249977111117893"/>
        <rFont val="Arial"/>
        <family val="2"/>
      </rPr>
      <t>este debe ser revisado  por la lider universitaria de contabilidad ,</t>
    </r>
    <r>
      <rPr>
        <b/>
        <sz val="14"/>
        <color rgb="FF0070C0"/>
        <rFont val="Arial"/>
        <family val="2"/>
      </rPr>
      <t xml:space="preserve"> quién valida el cumplimiento con relación a la norma vigente que aplica la entidad.</t>
    </r>
    <r>
      <rPr>
        <sz val="14"/>
        <color theme="1"/>
        <rFont val="Arial"/>
        <family val="2"/>
      </rPr>
      <t xml:space="preserve">
</t>
    </r>
    <r>
      <rPr>
        <b/>
        <sz val="14"/>
        <color rgb="FFC00000"/>
        <rFont val="Arial"/>
        <family val="2"/>
      </rPr>
      <t>Posible Desviación:</t>
    </r>
    <r>
      <rPr>
        <sz val="14"/>
        <color theme="1"/>
        <rFont val="Arial"/>
        <family val="2"/>
      </rPr>
      <t>En caso de presentarse una inconsistencia, se reporta los ajustes a realizar y  se devuelve para los ajustes que se requieran,  y</t>
    </r>
    <r>
      <rPr>
        <b/>
        <sz val="14"/>
        <color rgb="FFC00000"/>
        <rFont val="Arial"/>
        <family val="2"/>
      </rPr>
      <t xml:space="preserve"> </t>
    </r>
    <r>
      <rPr>
        <b/>
        <sz val="14"/>
        <color theme="1"/>
        <rFont val="Arial"/>
        <family val="2"/>
      </rPr>
      <t>se refuerza la capacitación al funcionario para fortalecer los conceptos normativos vigentes.</t>
    </r>
    <r>
      <rPr>
        <sz val="14"/>
        <color theme="1"/>
        <rFont val="Arial"/>
        <family val="2"/>
      </rPr>
      <t xml:space="preserve">
</t>
    </r>
    <r>
      <rPr>
        <b/>
        <sz val="14"/>
        <color rgb="FF002060"/>
        <rFont val="Arial"/>
        <family val="2"/>
      </rPr>
      <t xml:space="preserve">
</t>
    </r>
  </si>
  <si>
    <r>
      <t xml:space="preserve">Gestión Financiera
</t>
    </r>
    <r>
      <rPr>
        <b/>
        <sz val="14"/>
        <color theme="1"/>
        <rFont val="Arial"/>
        <family val="2"/>
      </rPr>
      <t>Presupuesto</t>
    </r>
  </si>
  <si>
    <r>
      <t>Hallazgos por parte de los órganos de control internos y externos.
Inconvenientes de orden administrativo que impiden el cumplimiento de los planes institucionales.</t>
    </r>
    <r>
      <rPr>
        <sz val="14"/>
        <color rgb="FFFF0000"/>
        <rFont val="Arial"/>
        <family val="2"/>
      </rPr>
      <t xml:space="preserve">
</t>
    </r>
    <r>
      <rPr>
        <sz val="14"/>
        <color theme="1"/>
        <rFont val="Arial"/>
        <family val="2"/>
      </rPr>
      <t xml:space="preserve">
Retrasos en la contratación y reajustes en los planes de trabajo.
</t>
    </r>
  </si>
  <si>
    <r>
      <rPr>
        <b/>
        <sz val="14"/>
        <color rgb="FF002060"/>
        <rFont val="Arial"/>
        <family val="2"/>
      </rPr>
      <t xml:space="preserve">Control: 
</t>
    </r>
    <r>
      <rPr>
        <sz val="14"/>
        <color rgb="FF002060"/>
        <rFont val="Arial"/>
        <family val="2"/>
      </rPr>
      <t xml:space="preserve">Información presupuestal entregada oportunamente con el reporte periódico de la ejecución financiera.
</t>
    </r>
    <r>
      <rPr>
        <b/>
        <sz val="14"/>
        <color rgb="FFFF0000"/>
        <rFont val="Arial"/>
        <family val="2"/>
      </rPr>
      <t>Evidencias</t>
    </r>
    <r>
      <rPr>
        <sz val="14"/>
        <color rgb="FFFF0000"/>
        <rFont val="Arial"/>
        <family val="2"/>
      </rPr>
      <t>:Entrega de informes  presupuestales  y actas de reunión a los comités de contratación, direccionamiento y consejo directivo, seguimiento al cierre mensual.</t>
    </r>
    <r>
      <rPr>
        <sz val="14"/>
        <color rgb="FF002060"/>
        <rFont val="Arial"/>
        <family val="2"/>
      </rPr>
      <t xml:space="preserve"> </t>
    </r>
  </si>
  <si>
    <r>
      <rPr>
        <b/>
        <sz val="14"/>
        <color rgb="FFC00000"/>
        <rFont val="Arial"/>
        <family val="2"/>
      </rPr>
      <t xml:space="preserve">
Riesgo:</t>
    </r>
    <r>
      <rPr>
        <b/>
        <sz val="14"/>
        <color rgb="FF002060"/>
        <rFont val="Arial"/>
        <family val="2"/>
      </rPr>
      <t xml:space="preserve"> Incumplimiento en la ejecución presupuestal
</t>
    </r>
    <r>
      <rPr>
        <b/>
        <sz val="14"/>
        <color rgb="FFFF0000"/>
        <rFont val="Arial"/>
        <family val="2"/>
      </rPr>
      <t>Causa Raiz:</t>
    </r>
    <r>
      <rPr>
        <b/>
        <sz val="14"/>
        <color rgb="FF002060"/>
        <rFont val="Arial"/>
        <family val="2"/>
      </rPr>
      <t xml:space="preserve">Información presupuestal inoportuna e insuficiente para la toma de decisiones </t>
    </r>
    <r>
      <rPr>
        <b/>
        <sz val="14"/>
        <color rgb="FFC00000"/>
        <rFont val="Arial"/>
        <family val="2"/>
      </rPr>
      <t xml:space="preserve">
Descripción:</t>
    </r>
    <r>
      <rPr>
        <b/>
        <sz val="14"/>
        <color theme="9" tint="-0.499984740745262"/>
        <rFont val="Arial"/>
        <family val="2"/>
      </rPr>
      <t xml:space="preserve">Mensualmente, </t>
    </r>
    <r>
      <rPr>
        <b/>
        <i/>
        <sz val="14"/>
        <color theme="4" tint="-0.249977111117893"/>
        <rFont val="Arial"/>
        <family val="2"/>
      </rPr>
      <t xml:space="preserve">el profesional  universitario encargado </t>
    </r>
    <r>
      <rPr>
        <sz val="14"/>
        <color theme="1"/>
        <rFont val="Arial"/>
        <family val="2"/>
      </rPr>
      <t xml:space="preserve">del presupuesto de la entidad registra la ejecuciónn presupuestal  de acuerdo a la gestión instiucional en el marco de la normativa vigente.
</t>
    </r>
    <r>
      <rPr>
        <b/>
        <i/>
        <sz val="14"/>
        <color rgb="FFC00000"/>
        <rFont val="Arial"/>
        <family val="2"/>
      </rPr>
      <t>Posible Desviación:</t>
    </r>
    <r>
      <rPr>
        <b/>
        <i/>
        <sz val="14"/>
        <color rgb="FF7030A0"/>
        <rFont val="Arial"/>
        <family val="2"/>
      </rPr>
      <t>En caso de presentarse  inconsistencias se hacen los ajustes correspondientes.</t>
    </r>
    <r>
      <rPr>
        <sz val="14"/>
        <color theme="1"/>
        <rFont val="Arial"/>
        <family val="2"/>
      </rPr>
      <t xml:space="preserve">
</t>
    </r>
    <r>
      <rPr>
        <b/>
        <i/>
        <sz val="14"/>
        <color theme="1"/>
        <rFont val="Arial"/>
        <family val="2"/>
      </rPr>
      <t xml:space="preserve">
</t>
    </r>
    <r>
      <rPr>
        <i/>
        <sz val="14"/>
        <color rgb="FF002060"/>
        <rFont val="Arial"/>
        <family val="2"/>
      </rPr>
      <t xml:space="preserve">
</t>
    </r>
  </si>
  <si>
    <r>
      <t xml:space="preserve">Gestión Financiera
</t>
    </r>
    <r>
      <rPr>
        <b/>
        <sz val="14"/>
        <color theme="1"/>
        <rFont val="Arial"/>
        <family val="2"/>
      </rPr>
      <t>Tesoreria</t>
    </r>
  </si>
  <si>
    <r>
      <t>Generar y asumir sobrecostos financieros</t>
    </r>
    <r>
      <rPr>
        <sz val="14"/>
        <color rgb="FFFF0000"/>
        <rFont val="Arial"/>
        <family val="2"/>
      </rPr>
      <t xml:space="preserve">
</t>
    </r>
    <r>
      <rPr>
        <sz val="14"/>
        <color theme="1"/>
        <rFont val="Arial"/>
        <family val="2"/>
      </rPr>
      <t>No recaudar oportunamento el PAC de ingresos
Afectación de la imagen de la institución.
Demandas contra la entidad.
Incumplimiento en los pagos
Hallazgos  por parte de los entes de control.</t>
    </r>
  </si>
  <si>
    <r>
      <rPr>
        <b/>
        <sz val="14"/>
        <color rgb="FF002060"/>
        <rFont val="Arial"/>
        <family val="2"/>
      </rPr>
      <t>Controles</t>
    </r>
    <r>
      <rPr>
        <sz val="14"/>
        <color theme="1"/>
        <rFont val="Arial"/>
        <family val="2"/>
      </rPr>
      <t xml:space="preserve">:
</t>
    </r>
    <r>
      <rPr>
        <sz val="14"/>
        <color rgb="FF002060"/>
        <rFont val="Arial"/>
        <family val="2"/>
      </rPr>
      <t xml:space="preserve">1. AnálIsis comparativo del PAC.
2. Reporte de inconsistencias presentadas en el periodo evaluado.
</t>
    </r>
    <r>
      <rPr>
        <b/>
        <sz val="14"/>
        <color rgb="FFFF0000"/>
        <rFont val="Arial"/>
        <family val="2"/>
      </rPr>
      <t>Evidencias:</t>
    </r>
    <r>
      <rPr>
        <sz val="14"/>
        <color rgb="FFFF0000"/>
        <rFont val="Arial"/>
        <family val="2"/>
      </rPr>
      <t xml:space="preserve"> PAC de ingresos, gastos mensuales y conciliacion financiera.</t>
    </r>
  </si>
  <si>
    <r>
      <rPr>
        <b/>
        <sz val="14"/>
        <color rgb="FFC00000"/>
        <rFont val="Arial"/>
        <family val="2"/>
      </rPr>
      <t xml:space="preserve">
Riesgo</t>
    </r>
    <r>
      <rPr>
        <b/>
        <sz val="14"/>
        <color rgb="FF002060"/>
        <rFont val="Arial"/>
        <family val="2"/>
      </rPr>
      <t xml:space="preserve">:"Incumplimiento en la ejecución  al PAC".
</t>
    </r>
    <r>
      <rPr>
        <b/>
        <sz val="14"/>
        <color rgb="FFC00000"/>
        <rFont val="Arial"/>
        <family val="2"/>
      </rPr>
      <t>Descripción:</t>
    </r>
    <r>
      <rPr>
        <b/>
        <sz val="14"/>
        <color rgb="FF0070C0"/>
        <rFont val="Arial"/>
        <family val="2"/>
      </rPr>
      <t>Periódicamente el tesorero realiza el seguimiento al</t>
    </r>
    <r>
      <rPr>
        <b/>
        <sz val="14"/>
        <color rgb="FF002060"/>
        <rFont val="Arial"/>
        <family val="2"/>
      </rPr>
      <t xml:space="preserve"> </t>
    </r>
    <r>
      <rPr>
        <b/>
        <sz val="14"/>
        <color rgb="FF0070C0"/>
        <rFont val="Arial"/>
        <family val="2"/>
      </rPr>
      <t>PAC</t>
    </r>
    <r>
      <rPr>
        <b/>
        <sz val="14"/>
        <color rgb="FF002060"/>
        <rFont val="Arial"/>
        <family val="2"/>
      </rPr>
      <t xml:space="preserve"> </t>
    </r>
    <r>
      <rPr>
        <sz val="14"/>
        <color rgb="FF002060"/>
        <rFont val="Arial"/>
        <family val="2"/>
      </rPr>
      <t>de ingresos y gastos de la Entidad,</t>
    </r>
    <r>
      <rPr>
        <sz val="14"/>
        <color theme="1"/>
        <rFont val="Arial"/>
        <family val="2"/>
      </rPr>
      <t xml:space="preserve"> </t>
    </r>
    <r>
      <rPr>
        <b/>
        <sz val="14"/>
        <color theme="9" tint="-0.249977111117893"/>
        <rFont val="Arial"/>
        <family val="2"/>
      </rPr>
      <t xml:space="preserve"> verificando</t>
    </r>
    <r>
      <rPr>
        <b/>
        <sz val="14"/>
        <color rgb="FF002060"/>
        <rFont val="Arial"/>
        <family val="2"/>
      </rPr>
      <t xml:space="preserve"> </t>
    </r>
    <r>
      <rPr>
        <sz val="14"/>
        <color theme="1"/>
        <rFont val="Arial"/>
        <family val="2"/>
      </rPr>
      <t xml:space="preserve">el movimiento de las cuentas bancarias.
</t>
    </r>
    <r>
      <rPr>
        <b/>
        <sz val="14"/>
        <color rgb="FFC00000"/>
        <rFont val="Arial"/>
        <family val="2"/>
      </rPr>
      <t xml:space="preserve">Posibles desviaciones: </t>
    </r>
    <r>
      <rPr>
        <sz val="14"/>
        <color theme="1"/>
        <rFont val="Arial"/>
        <family val="2"/>
      </rPr>
      <t>En caso de falta de pago por parte de los terceros, se afectara los pagos a realizar a funcionarios, proveedores y contratistas, y se comunicará oportunamente las causas por incumplimiento de los pagos,  solicitando a los clientes el</t>
    </r>
    <r>
      <rPr>
        <b/>
        <sz val="14"/>
        <color rgb="FF0070C0"/>
        <rFont val="Arial"/>
        <family val="2"/>
      </rPr>
      <t xml:space="preserve"> </t>
    </r>
    <r>
      <rPr>
        <sz val="14"/>
        <color theme="1"/>
        <rFont val="Arial"/>
        <family val="2"/>
      </rPr>
      <t xml:space="preserve">pendiente por realizar.
</t>
    </r>
  </si>
  <si>
    <r>
      <rPr>
        <b/>
        <sz val="14"/>
        <color rgb="FF002060"/>
        <rFont val="Arial"/>
        <family val="2"/>
      </rPr>
      <t xml:space="preserve">CONTROL:
Cumplimiento y aplicación de la normativa vigente mediante un mecanismo de supervisión para analizar periodicamente las deducciones efectuadas.
</t>
    </r>
    <r>
      <rPr>
        <b/>
        <sz val="14"/>
        <color rgb="FFFF0000"/>
        <rFont val="Arial"/>
        <family val="2"/>
      </rPr>
      <t>Eviencias:
Pago de impuestos tasas y contribuciones ejecutados en el trimestre.</t>
    </r>
    <r>
      <rPr>
        <b/>
        <sz val="14"/>
        <color rgb="FF002060"/>
        <rFont val="Arial"/>
        <family val="2"/>
      </rPr>
      <t xml:space="preserve">
</t>
    </r>
  </si>
  <si>
    <r>
      <rPr>
        <b/>
        <sz val="14"/>
        <color rgb="FFC00000"/>
        <rFont val="Arial"/>
        <family val="2"/>
      </rPr>
      <t>Riesgo Fiscal: Mayor valor pagado por concepto de Impuestos</t>
    </r>
    <r>
      <rPr>
        <sz val="14"/>
        <color theme="1"/>
        <rFont val="Arial"/>
        <family val="2"/>
      </rPr>
      <t xml:space="preserve">
El personal responsable del área de contabilidad se encarga de fortalecer la</t>
    </r>
    <r>
      <rPr>
        <b/>
        <sz val="14"/>
        <color rgb="FFC00000"/>
        <rFont val="Arial"/>
        <family val="2"/>
      </rPr>
      <t xml:space="preserve"> Gestión Financiera </t>
    </r>
    <r>
      <rPr>
        <sz val="14"/>
        <color theme="1"/>
        <rFont val="Arial"/>
        <family val="2"/>
      </rPr>
      <t xml:space="preserve">mediante la ejecución de los hechos economicos ocurridos en la entidad, </t>
    </r>
    <r>
      <rPr>
        <b/>
        <i/>
        <sz val="14"/>
        <color rgb="FF002060"/>
        <rFont val="Arial"/>
        <family val="2"/>
      </rPr>
      <t xml:space="preserve">validando el cumplimiento y aplicación normativa para el pago de impuestos, tasas y contribuciones mediente la verificacion individual del registro de los hechos economicos </t>
    </r>
    <r>
      <rPr>
        <sz val="14"/>
        <color theme="1"/>
        <rFont val="Arial"/>
        <family val="2"/>
      </rPr>
      <t xml:space="preserve">
</t>
    </r>
    <r>
      <rPr>
        <b/>
        <sz val="14"/>
        <color rgb="FFC00000"/>
        <rFont val="Arial"/>
        <family val="2"/>
      </rPr>
      <t>Evidencias: archivo con verificacion de deducciones para el pago de impuestos ejecutados en el trimestre.</t>
    </r>
    <r>
      <rPr>
        <sz val="14"/>
        <color theme="1"/>
        <rFont val="Arial"/>
        <family val="2"/>
      </rPr>
      <t xml:space="preserve">
</t>
    </r>
  </si>
  <si>
    <r>
      <rPr>
        <b/>
        <sz val="14"/>
        <rFont val="Arial"/>
        <family val="2"/>
      </rPr>
      <t>Riesgo:</t>
    </r>
    <r>
      <rPr>
        <sz val="14"/>
        <rFont val="Arial"/>
        <family val="2"/>
      </rPr>
      <t>Vulnerabilidades a los sistemas de información que puede ocasionar pérdida de integridad de la informa</t>
    </r>
    <r>
      <rPr>
        <b/>
        <sz val="14"/>
        <rFont val="Arial"/>
        <family val="2"/>
      </rPr>
      <t>ción.
Activo:</t>
    </r>
    <r>
      <rPr>
        <sz val="14"/>
        <rFont val="Arial"/>
        <family val="2"/>
      </rPr>
      <t>Aplicativo de Xenco que conforma los siguientes módulos; nómina, activos, inventarios, tesorería, contabilidad, presupuesto.</t>
    </r>
    <r>
      <rPr>
        <b/>
        <sz val="14"/>
        <rFont val="Arial"/>
        <family val="2"/>
      </rPr>
      <t xml:space="preserve">
Amenaza:</t>
    </r>
    <r>
      <rPr>
        <b/>
        <sz val="14"/>
        <color rgb="FFFF0000"/>
        <rFont val="Arial"/>
        <family val="2"/>
      </rPr>
      <t xml:space="preserve">
</t>
    </r>
    <r>
      <rPr>
        <sz val="14"/>
        <rFont val="Arial"/>
        <family val="2"/>
      </rPr>
      <t>Modificación no autorizada.
Base de datos de nómina.
Activo: liquidaciones manuales parciales en el software xenco 
Amenaza: Error en la liquidación de la nomina o seguridad social.</t>
    </r>
    <r>
      <rPr>
        <b/>
        <sz val="14"/>
        <color rgb="FFFF0000"/>
        <rFont val="Arial"/>
        <family val="2"/>
      </rPr>
      <t xml:space="preserve">
</t>
    </r>
    <r>
      <rPr>
        <b/>
        <sz val="14"/>
        <color rgb="FFC00000"/>
        <rFont val="Arial"/>
        <family val="2"/>
      </rPr>
      <t xml:space="preserve">
</t>
    </r>
  </si>
  <si>
    <r>
      <t xml:space="preserve">CONTROL: 
Informe de seguimiento del software de Xenco, que garantice la seguridad de la información de los módulos de nómina, activos, inventarios, tesorería, contabilidad, presupuesto.
Reporte mensual a Gestión Financiera (Tesorería) de las inconsisitencias presentadas en el reporte de nómina del periodo evaluado.
</t>
    </r>
    <r>
      <rPr>
        <b/>
        <sz val="14"/>
        <color rgb="FFFF0000"/>
        <rFont val="Arial"/>
        <family val="2"/>
      </rPr>
      <t xml:space="preserve">EVIDENCIAS:
</t>
    </r>
    <r>
      <rPr>
        <sz val="14"/>
        <color rgb="FFFF0000"/>
        <rFont val="Arial"/>
        <family val="2"/>
      </rPr>
      <t>Informe de seguimiento con el reporte de inconsistencias presentadas en los módulos del aplicativo.</t>
    </r>
  </si>
  <si>
    <r>
      <rPr>
        <b/>
        <sz val="14"/>
        <color rgb="FFC00000"/>
        <rFont val="Arial"/>
        <family val="2"/>
      </rPr>
      <t xml:space="preserve">
Riesgo: </t>
    </r>
    <r>
      <rPr>
        <b/>
        <sz val="14"/>
        <color rgb="FF002060"/>
        <rFont val="Arial"/>
        <family val="2"/>
      </rPr>
      <t xml:space="preserve">" Vulnerabilidades en el Aplicativo de Xenco que conforma los módulos; nómina, activos, inventarios, tesorería, contabilidad, presupuesto.
</t>
    </r>
    <r>
      <rPr>
        <b/>
        <sz val="14"/>
        <color rgb="FFC00000"/>
        <rFont val="Arial"/>
        <family val="2"/>
      </rPr>
      <t xml:space="preserve">Descripción: Cada responsable de la Subdirección Administrativa y Financiera </t>
    </r>
    <r>
      <rPr>
        <b/>
        <sz val="14"/>
        <color rgb="FF002060"/>
        <rFont val="Arial"/>
        <family val="2"/>
      </rPr>
      <t>Verifica</t>
    </r>
    <r>
      <rPr>
        <sz val="14"/>
        <color rgb="FF002060"/>
        <rFont val="Arial"/>
        <family val="2"/>
      </rPr>
      <t xml:space="preserve"> </t>
    </r>
    <r>
      <rPr>
        <sz val="14"/>
        <color theme="1"/>
        <rFont val="Arial"/>
        <family val="2"/>
      </rPr>
      <t xml:space="preserve">que el software, </t>
    </r>
    <r>
      <rPr>
        <sz val="14"/>
        <color rgb="FF00B0F0"/>
        <rFont val="Arial"/>
        <family val="2"/>
      </rPr>
      <t xml:space="preserve"> </t>
    </r>
    <r>
      <rPr>
        <b/>
        <sz val="14"/>
        <color rgb="FF00B0F0"/>
        <rFont val="Arial"/>
        <family val="2"/>
      </rPr>
      <t>cumpla</t>
    </r>
    <r>
      <rPr>
        <b/>
        <sz val="14"/>
        <color theme="6" tint="-0.499984740745262"/>
        <rFont val="Arial"/>
        <family val="2"/>
      </rPr>
      <t xml:space="preserve"> </t>
    </r>
    <r>
      <rPr>
        <sz val="14"/>
        <rFont val="Arial"/>
        <family val="2"/>
      </rPr>
      <t xml:space="preserve">con los </t>
    </r>
    <r>
      <rPr>
        <b/>
        <sz val="14"/>
        <rFont val="Arial"/>
        <family val="2"/>
      </rPr>
      <t>controles de seguridad de la información</t>
    </r>
    <r>
      <rPr>
        <sz val="14"/>
        <rFont val="Arial"/>
        <family val="2"/>
      </rPr>
      <t xml:space="preserve"> establecidos por la entidad, y gestiona sus requerimientos reportando al proveedor del soporte Xenco  para tomar acciones pertinentes, de igual manera la pesona encargada de nómina  revisa la segunda parte de las plantillas de liquidación de nómina realizada por la auxiliar administrativa del proceso. 
</t>
    </r>
    <r>
      <rPr>
        <b/>
        <sz val="14"/>
        <color rgb="FFC00000"/>
        <rFont val="Arial"/>
        <family val="2"/>
      </rPr>
      <t xml:space="preserve">Posibles Desviaciones: </t>
    </r>
    <r>
      <rPr>
        <sz val="14"/>
        <color theme="1"/>
        <rFont val="Arial"/>
        <family val="2"/>
      </rPr>
      <t xml:space="preserve">En caso de presentar inconsistencias en el software, </t>
    </r>
    <r>
      <rPr>
        <sz val="14"/>
        <rFont val="Arial"/>
        <family val="2"/>
      </rPr>
      <t>se solicita soporte técnico al proveedor.
Para las inexactitudes en la liquidación, se realiza la validación por parte del Profesional Especializado de Talento Humano o Tesorero.</t>
    </r>
    <r>
      <rPr>
        <sz val="14"/>
        <color theme="1"/>
        <rFont val="Arial"/>
        <family val="2"/>
      </rPr>
      <t xml:space="preserve">
</t>
    </r>
    <r>
      <rPr>
        <sz val="14"/>
        <rFont val="Arial"/>
        <family val="2"/>
      </rPr>
      <t>.</t>
    </r>
  </si>
  <si>
    <r>
      <t xml:space="preserve">ACCIONES PARA MITIGAR LOS RIESGOS:
</t>
    </r>
    <r>
      <rPr>
        <sz val="14"/>
        <color rgb="FF002060"/>
        <rFont val="Arial"/>
        <family val="2"/>
      </rPr>
      <t xml:space="preserve">1. 2. 3. 9. Formulación y socialización de un programa de auditorías para el SGC, con definición del alcance a los 10 procesos del MOP. Concientización al personal.
4. Establecimiento de un plan de auditorías con buen tiempo de anterioridad para la preparación de los procesos y con mayor margen de tiempo para la entrega y verificación de la información.
5. Asignación de presupuesto para contratación de la auditoría.
6. 7. Contratación de la auditoria interna con un profesional idóneo, con dedicación exclusiva al tema.
8. Definición de criterios transversales y específicos a auditar, en el plan de auditoría.
10. Documentación continua del SGC.
11. Formulación de hallazgos solo contra evidencia objetiva y requisitos asociados.
</t>
    </r>
    <r>
      <rPr>
        <b/>
        <sz val="14"/>
        <color rgb="FFFF0000"/>
        <rFont val="Arial"/>
        <family val="2"/>
      </rPr>
      <t xml:space="preserve">EVIDENCIAS:
</t>
    </r>
    <r>
      <rPr>
        <sz val="14"/>
        <color rgb="FFFF0000"/>
        <rFont val="Arial"/>
        <family val="2"/>
      </rPr>
      <t>1.Implementación del Plan de auditorías legales y del SIG.
2.Implementación del programa de auditorías legales y del SIG.
3.Difusión del plan de auditorías del SIG,   através del boletín interno de la BPP.
4.Difusión del plan de auditorías de control de interno a través de correos internos a los líderes del proceso.
5.Porcentaje de cumplimiento Vs cronograma auditorías legales.
6.Porcentaje de cumplimiento Vs cronograma auditorias SIG.</t>
    </r>
    <r>
      <rPr>
        <b/>
        <sz val="14"/>
        <color rgb="FFFF0000"/>
        <rFont val="Arial"/>
        <family val="2"/>
      </rPr>
      <t xml:space="preserve">
</t>
    </r>
  </si>
  <si>
    <r>
      <rPr>
        <b/>
        <sz val="14"/>
        <color rgb="FFFF0000"/>
        <rFont val="Arial"/>
        <family val="2"/>
      </rPr>
      <t xml:space="preserve">Riesgo:Ineficacia  en el resultado a las auditorías legales y  las auditorias  internas del SIG
</t>
    </r>
    <r>
      <rPr>
        <b/>
        <sz val="14"/>
        <color rgb="FF002060"/>
        <rFont val="Arial"/>
        <family val="2"/>
      </rPr>
      <t>Descripción:</t>
    </r>
    <r>
      <rPr>
        <b/>
        <sz val="14"/>
        <color rgb="FF00B0F0"/>
        <rFont val="Arial"/>
        <family val="2"/>
      </rPr>
      <t xml:space="preserve">  El profesional universitario jefe de control interno, </t>
    </r>
    <r>
      <rPr>
        <b/>
        <sz val="14"/>
        <color rgb="FFFF0000"/>
        <rFont val="Arial"/>
        <family val="2"/>
      </rPr>
      <t>revisa periódicamente</t>
    </r>
    <r>
      <rPr>
        <sz val="14"/>
        <color theme="1"/>
        <rFont val="Arial"/>
        <family val="2"/>
      </rPr>
      <t xml:space="preserve"> </t>
    </r>
    <r>
      <rPr>
        <b/>
        <sz val="14"/>
        <color rgb="FFFFC000"/>
        <rFont val="Arial"/>
        <family val="2"/>
      </rPr>
      <t>el cumplimiento del cronograma de auditorias legales de cada vigencia en lo concerniente al cumplimiento de la primera línea de defensa,</t>
    </r>
    <r>
      <rPr>
        <sz val="14"/>
        <color theme="1"/>
        <rFont val="Arial"/>
        <family val="2"/>
      </rPr>
      <t xml:space="preserve"> y </t>
    </r>
    <r>
      <rPr>
        <b/>
        <sz val="14"/>
        <color rgb="FF00CC00"/>
        <rFont val="Arial"/>
        <family val="2"/>
      </rPr>
      <t>el profesional de apoyo al SIG, realiza las auditorías con alcance al MOP, con fundamento en armonizar el Sistema de Gestión de Calidad  con el Sistema de control interno de la entidad</t>
    </r>
    <r>
      <rPr>
        <sz val="14"/>
        <color theme="1"/>
        <rFont val="Arial"/>
        <family val="2"/>
      </rPr>
      <t xml:space="preserve">,  Verificando el cumplimento del programa y del plan de auditorías con  el personal idóneo para la ejecución de la misma,  personal disponible en el momento de la auditoría, y evidencias  que soporten la verificación en el proceso de auditorías.
</t>
    </r>
    <r>
      <rPr>
        <b/>
        <sz val="14"/>
        <color theme="1"/>
        <rFont val="Arial"/>
        <family val="2"/>
      </rPr>
      <t>Evidencias:</t>
    </r>
    <r>
      <rPr>
        <sz val="14"/>
        <color theme="1"/>
        <rFont val="Arial"/>
        <family val="2"/>
      </rPr>
      <t xml:space="preserve"> Cronograma auditorías legales , Cronograma auditorías internas del SIG. (Plan y Programa de auditorías).
</t>
    </r>
  </si>
  <si>
    <r>
      <rPr>
        <b/>
        <i/>
        <sz val="14"/>
        <color rgb="FF002060"/>
        <rFont val="Arial"/>
        <family val="2"/>
      </rPr>
      <t xml:space="preserve">
ACCIONES PARA MITIGAR LOS RIESGOS:
</t>
    </r>
    <r>
      <rPr>
        <sz val="14"/>
        <color rgb="FF002060"/>
        <rFont val="Arial"/>
        <family val="2"/>
      </rPr>
      <t xml:space="preserve">1.Establecer un Plan de mejoramiento con cada uno de los procesos, a partir de las Auditorías internas, con cronograma de trabajo.
2.4. Asignación de personal adecuado para el seguimiento a las acciones de la auditoría y el análisis de datos.
3.Realizar seguimiento a las acciones de la auditoria, cuantificando los niveles de avance.
</t>
    </r>
    <r>
      <rPr>
        <b/>
        <sz val="14"/>
        <color rgb="FFFF0000"/>
        <rFont val="Arial"/>
        <family val="2"/>
      </rPr>
      <t>Evidencias:
1.</t>
    </r>
    <r>
      <rPr>
        <sz val="14"/>
        <color rgb="FFFF0000"/>
        <rFont val="Arial"/>
        <family val="2"/>
      </rPr>
      <t>Seguimiento Plan de Mejoramiento OCI.
2.Seguimiento Plan de Mejoramiento  SIG.</t>
    </r>
  </si>
  <si>
    <r>
      <rPr>
        <b/>
        <sz val="14"/>
        <color rgb="FFFF0000"/>
        <rFont val="Arial"/>
        <family val="2"/>
      </rPr>
      <t>El profesional universitario, jefe de control interno y  el profesional universitario de apoyo al SIG,</t>
    </r>
    <r>
      <rPr>
        <sz val="14"/>
        <color theme="1"/>
        <rFont val="Arial"/>
        <family val="2"/>
      </rPr>
      <t xml:space="preserve"> </t>
    </r>
    <r>
      <rPr>
        <b/>
        <sz val="14"/>
        <color rgb="FF0070C0"/>
        <rFont val="Arial"/>
        <family val="2"/>
      </rPr>
      <t xml:space="preserve"> Verifican el formato unico del plan de mejoramiento institucional y del SIG,</t>
    </r>
    <r>
      <rPr>
        <sz val="14"/>
        <color theme="1"/>
        <rFont val="Arial"/>
        <family val="2"/>
      </rPr>
      <t xml:space="preserve"> frente al cumplimiento de  las acciones correctivas  y de mejora , implementadas</t>
    </r>
    <r>
      <rPr>
        <b/>
        <sz val="14"/>
        <color rgb="FF00CC00"/>
        <rFont val="Arial"/>
        <family val="2"/>
      </rPr>
      <t xml:space="preserve"> con el propósito de establecer el cumplimiento y la eficacia de las acciones de mejora de  los procesos.</t>
    </r>
  </si>
  <si>
    <r>
      <rPr>
        <b/>
        <i/>
        <sz val="14"/>
        <color rgb="FF002060"/>
        <rFont val="Arial"/>
        <family val="2"/>
      </rPr>
      <t>ACCIONES PARA MITIGAR LOS RIESGOS</t>
    </r>
    <r>
      <rPr>
        <sz val="14"/>
        <color rgb="FF000000"/>
        <rFont val="Arial"/>
        <family val="2"/>
      </rPr>
      <t xml:space="preserve">:
</t>
    </r>
    <r>
      <rPr>
        <sz val="14"/>
        <color rgb="FF002060"/>
        <rFont val="Arial"/>
        <family val="2"/>
      </rPr>
      <t xml:space="preserve">1.Programa de Auditoria con lineamientos de lucha contra la corrupción establecidos.
2.Definición de perfil de Auditor idóneo.
3.Contratación de Auditores que cumplan con la capacitación y experiencia.
4.Acompañamiento al proceso de Auditorias por parte de la Subdirección de planeación
5.Levantamiento de hallazgos a los incumplimientos encontrados y planes de mejoramiento.
</t>
    </r>
    <r>
      <rPr>
        <b/>
        <sz val="14"/>
        <color rgb="FFFF0000"/>
        <rFont val="Arial"/>
        <family val="2"/>
      </rPr>
      <t xml:space="preserve">EVIDENCIAS:
</t>
    </r>
    <r>
      <rPr>
        <sz val="14"/>
        <color rgb="FFFF0000"/>
        <rFont val="Arial"/>
        <family val="2"/>
      </rPr>
      <t>1.Evaluación competencias auditor interno.
2.Obligaciones cotractuales auditor contratado.
3.Seguimiento Planes de Mejoramiento.</t>
    </r>
  </si>
  <si>
    <r>
      <rPr>
        <b/>
        <i/>
        <sz val="14"/>
        <color rgb="FF002060"/>
        <rFont val="Arial"/>
        <family val="2"/>
      </rPr>
      <t xml:space="preserve">ACCIONES PARA MITIGAR LOS RIESGOS:
</t>
    </r>
    <r>
      <rPr>
        <sz val="14"/>
        <color rgb="FF002060"/>
        <rFont val="Arial"/>
        <family val="2"/>
      </rPr>
      <t xml:space="preserve">1.Capacitación en establecimiento de acciones de mejoramiento a  Responsables de procesos.
2.Contar con personal íntegro y competente para la definición de acciones de mejoramiento.
3.Revisión y seguimiento a planes de mejoramiento por parte de la Subdirección de planeación.
</t>
    </r>
    <r>
      <rPr>
        <b/>
        <sz val="14"/>
        <color rgb="FFFF0000"/>
        <rFont val="Arial"/>
        <family val="2"/>
      </rPr>
      <t xml:space="preserve">EVIDENCIAS:
</t>
    </r>
    <r>
      <rPr>
        <sz val="14"/>
        <color rgb="FFFF0000"/>
        <rFont val="Arial"/>
        <family val="2"/>
      </rPr>
      <t xml:space="preserve">1.Evidencia reuniones formativas apoyo seguimiento a Planes de Mejoramiento.
2.Asignar a personal responsable para el digenciamiento de acciones de mejora de los Planes de Mejoramiento.
</t>
    </r>
  </si>
  <si>
    <t xml:space="preserve"> Falta de conocimiento del marco normativo e incumplimiento de los lineamientos trazados en gobierno en línea, </t>
  </si>
  <si>
    <r>
      <t xml:space="preserve">
</t>
    </r>
    <r>
      <rPr>
        <b/>
        <sz val="14"/>
        <color theme="1"/>
        <rFont val="Arial"/>
        <family val="2"/>
      </rPr>
      <t xml:space="preserve">Falta de aplicación de protocolos de seguridad </t>
    </r>
    <r>
      <rPr>
        <sz val="14"/>
        <color theme="1"/>
        <rFont val="Arial"/>
        <family val="2"/>
      </rPr>
      <t xml:space="preserve">para prevenir los ataques por parte de hackers.
</t>
    </r>
    <r>
      <rPr>
        <b/>
        <sz val="14"/>
        <color theme="1"/>
        <rFont val="Arial"/>
        <family val="2"/>
      </rPr>
      <t xml:space="preserve"> Recursos insuficientes</t>
    </r>
    <r>
      <rPr>
        <sz val="14"/>
        <color theme="1"/>
        <rFont val="Arial"/>
        <family val="2"/>
      </rPr>
      <t xml:space="preserve"> para la actualización de componentes y lenguajes de programación.
Violación intencional de información através de ataques cibernéticos.
Incumplimiento a las obligaciones contractuales del proveedor del servicio de alojamientro.
</t>
    </r>
  </si>
  <si>
    <t>Falta de aplicación de protocolos de seguridad para prevenir los ataques por parte de hackers.</t>
  </si>
  <si>
    <t>Debido a falta de seguimiento a los parámetros establecidos por la entidad.</t>
  </si>
  <si>
    <t>Incumplimiento en la aplicación de los lineamientos para la selección de los materiales</t>
  </si>
  <si>
    <t>Posibilidad de afectación económica y  pérdida de imagen por insatisfacción de los usuarios y hallazgos de los entes de control, debido a la ausencia de material bibliográfico y documental accesible y disponible al usuario por falta de recursos financieros para la compar de los materiales</t>
  </si>
  <si>
    <t>Represamiento en la organización, catalogación, clasificación y análisis de materiales biblográficos y documentales.</t>
  </si>
  <si>
    <t>Posibilidad de afectación económica y  pérdida de imagen por insatisfacción de los usuarios y hallazgos de los entes de control, debido a la ausencia de material bibliográfico y documental accesible y disponible al usuario por represamiento en la organización, catalogación y clasificación debido a materiales con errores en rotulación y habiliatción física</t>
  </si>
  <si>
    <t>Posibilidad de afectación económica y  pérdida de imagen por insatisfacción de los usuarios y hallazgos de los entes de control, debido a la ausencia de material bibliográfico y documental accesible y disponible al usuario por falta de reivisón periódica del material.</t>
  </si>
  <si>
    <t>Falta revisión periódica del material  disponible en la colección, para determinar su estado de conservación.</t>
  </si>
  <si>
    <t>El material ha cumplido la vida útil y debe ser dado de baja.</t>
  </si>
  <si>
    <t>Incumplimiento de los lineamientos establecidos para la manipulación del material</t>
  </si>
  <si>
    <t>Posibilidad de afectación económica y  pérdida de imagen por insatisfacción de los usuarios y hallazgos de los entes de control, debido a la ausencia de material bibliográfico y documental accesible y disponible al usuario por no realziar de manera oportuna  el expurgo y/o descarte del material debido al incumplimiento de los lineamientos establecidos para la manipulación del material</t>
  </si>
  <si>
    <t xml:space="preserve">1.Falta de revisión y actualización del Plan de Conservación para cumplir los lineamientos establecidos.
2.Inoportunidad en el seguimiento y análisis del Plan Metrológico.
3.Falta de recursos  para garantizar las condiciones de infraestructura   ( infraestructura de cada edificio que requieran, reparaciones, arreglos o reformas. Ejemplo: alta humedad y porosidad de los muros de la sala Antioquia que filtran la humedad, goteras en muro de la biblioteca CCS…)
4.Inoportunidad en la intervención en restauración del material  de carácter patrimonial.
5.Represamiento del material deteriorado que requiere intervención.
6.Falta de insumos de conservación.
7.Desconocimiento del manejo e interpretación de equipos de medición
</t>
  </si>
  <si>
    <t>Posibilidad de afectación económica y  pérdida de imagen por insatisfacción de los usuarios y hallazgos de los entes de control, debido a la ausencia de material bibliográfico y documental accesible y disponible al usuario por falta de conservación y preservación de los materiales bibliográfricos y docuemntales debido a incumplimiento de los lineamientos establecidos.</t>
  </si>
  <si>
    <t>Falta de revisión y actualización del Plan de Conservación para cumplir los lineamientos establecidos.</t>
  </si>
  <si>
    <t>Falta de pertinencia en la oferta de acuerdo a las necesidades de los usuarios.</t>
  </si>
  <si>
    <t>Falta de revisión y actualización de los contenidos solicitados</t>
  </si>
  <si>
    <t>Falta de experiencia y/o conocimiento del personal que maneja los trámites y servicios de la biblioteca.</t>
  </si>
  <si>
    <t>Carencia de controles en el procedimiento para el trámite de un servicio</t>
  </si>
  <si>
    <t>Falta de seguimiento a las políticas para mantener actualizada la información laboral.</t>
  </si>
  <si>
    <t>Poca asignación de recursos para el desarrollo del PETH. (PIC, Plan de bienestar y estímulos).</t>
  </si>
  <si>
    <t>Omisión de las actividades establecidas en las rutas de creación de valor del PETH.</t>
  </si>
  <si>
    <t xml:space="preserve">
Poca asignación de recursos para el desarrollo del PETH. (PIC, Plan de bienestar y estímulos).
Omisión de las actividades establecidas en las rutas de creación de valor.
Capacidad de  recurso humano insuficiente, para cumplir  con las actividades programadas.
Falta de claridad en la formulación de necesidades de  capacitacion de las áreas.
</t>
  </si>
  <si>
    <t>Entrega extemporánea de las novedades.</t>
  </si>
  <si>
    <t>Intereses personales de terceros para favorecer la vinculación, encargos o ascensos.</t>
  </si>
  <si>
    <t>Situaciones como: Influencia de terceros  para vinculación en la entidad o intereses personales de terceros para favorecer la vinculación, encargos o ascensos,puede generar un riesgo de corrupción en la vinculación, como por ejemplo “exigencias de condiciones en los procesos de selección que solo cumple determinado funcionario postulado” debido a falta de aplicación de la normatiidad.</t>
  </si>
  <si>
    <t>Influencia de terceros para vinculación en la entidad.
Intereses personales de terceros para favorecer la vinculación, encargos o ascensos.
Falta de ética profesional para el ejercicio de sus funciones.
Falta de  aplicación de la normatividad, en el ejercicio de la función pública.</t>
  </si>
  <si>
    <t>Poca asignación de recursos para el desarrollo del Plan de SST</t>
  </si>
  <si>
    <t>Incumplimiento de la normatividad legal vigente en materia de SST.</t>
  </si>
  <si>
    <t>Falta de capacidad operativa para dar respuesta al seguimiento de la ejecución con el fin de verificar el cumplimiento de los requisitos precontractuales</t>
  </si>
  <si>
    <t>Falta de disposición por parte de los responsables de la ejecución,  para acogerse a  los procedimientos y herramientas establecidas.</t>
  </si>
  <si>
    <t>Falta de disposición por parte de los responsables de la ejecución,  para acogerse a  los procedimientos y herramientas establecidas</t>
  </si>
  <si>
    <t>No realizar oportunamente el seguimiento a la terminación y liquidación de los contratos.</t>
  </si>
  <si>
    <t>No realizar oportunamente el seguimiento a la terminación y liquidación de los contratos.
Falta de diligenciamiento de los formatos asignados para terminación y liquidación de contratos.
No reportar de manera oportuna el estado de los contratos.
Omisión para cumplir con los lineamientosy requisitos.</t>
  </si>
  <si>
    <t>Posibilidad de afectación económica y reputacional, por hallazgos de los entes de control y demandas judiciales de los proponentes y/o contratistas, debido a alta concentración de funciones para la ejecución contractual  omisión  para cumplir con los lineamientos y requisitos.</t>
  </si>
  <si>
    <t>Omisión para cumplir con los lineamientosy requisitos.</t>
  </si>
  <si>
    <t xml:space="preserve">
Contrato realidad: Alta contratación de prestación de servicios por insuficiencia en la planta de cargos.
Incumplimiento contractual
Incumplimiento en las norma de propiedad intelectual y  de derechos de autor
Aplicación  de la normatividad de  los servidores públicos  y seguimiento en el comité de conciliación, fuera de los parámetros establecidos.</t>
  </si>
  <si>
    <t>Incumplimiento contractual</t>
  </si>
  <si>
    <t>Falta de aplicación  de la normatividad de  los servidores públicos  y seguimiento en el comité de conciliación, fuera de los parámetros establecidos.</t>
  </si>
  <si>
    <t>Falta de elaboración de los  inventarios documentales.</t>
  </si>
  <si>
    <t>Pérdida de la imagen institucional
Demandas contra la Entidad
Pérdida de confianza en lo publico
Investigaciones penales, disciplinarias y fiscales
Enriquecimiento ilicito de contratista y/o servidores públicos
Afectación a los procesos de la Entidad.
Hallazgos por parte de los entes de control  y demandas judiciales.</t>
  </si>
  <si>
    <t xml:space="preserve"> Interaccion indebida con terceros.
 Afinidades politicas y familiares.
 Extralimitación de funciones.
Falta de aplicación de los procedimientos.
Falta de  ética y valores en el ejercicio de la función pública.</t>
  </si>
  <si>
    <t>La interacción indebida con terceros, afinidades políticas, afinidades familiares, o la extralimitación de funciones, puede ocasionar riesgos de corrupción en el trámite de recepción y registro de la información debido a la falta de aplicación de los procedimientos.</t>
  </si>
  <si>
    <t>Falta de aplicación de los procedimientos.</t>
  </si>
  <si>
    <t>Generación de información que no dan cuenta de la realidad documental.
Incumplimiento en la calidad y oportunidad de la información.
Pérdida de la información relevante de la entidad.
Demora en los tiempos de respuestas a requerimeintos de información
Hallazgos por parte de los entes de control internos y/o externos.</t>
  </si>
  <si>
    <t>Ignorar las actualizaciones de seguridad que precisa el ordenador</t>
  </si>
  <si>
    <t>Falta de aplicación de políticas de seguridad digital.</t>
  </si>
  <si>
    <t xml:space="preserve"> Omisión de cumplimiento del procedimiento para el ingreso, custodia y salida de bienes e inventario del almacén y el reporte de información a quien gestiona las pólizas cuando haya lugar</t>
  </si>
  <si>
    <t>INADECUADA AQUISICIÓN DE BIENES Y SERVICIOS</t>
  </si>
  <si>
    <t>Falta de solicitar  oportunamente  los requerimientos y especificaciones técnicas por parte de las áreas.
Falta de disponibilidad de recursos presupuestales, para satisfacer todas las necesidades.
Adquisición de bienes y servicios fuera de los requerimientos normativos.</t>
  </si>
  <si>
    <t>Omisión de los requerimientos normativos para la adquisición de bienes y servicios</t>
  </si>
  <si>
    <t>Falta  solicitar  oportunamente  los requerimientos y especificaciones técnicas de bienes y servicios por parte de las áreas.</t>
  </si>
  <si>
    <t>Pérdida, extravío o hurto de bienes muebles de la entidad</t>
  </si>
  <si>
    <t xml:space="preserve">
Falta de Mantenimiento preventivo.
Obsolecencia de los equipos.
No utilizar apropiadamente los equipos.
Falta stock de elementos periféricos y repuestos para el  buen funcionamiento de la entidad.
</t>
  </si>
  <si>
    <t>Falta de Mantenimiento preventivo.</t>
  </si>
  <si>
    <t>No solicitar   equipos y accesorios periféricos  en el tiempo requerido    para el buen  funcionamiento</t>
  </si>
  <si>
    <t>Falta de implementación  de las políticas de Seguridad de la Información (SGI), relevante en la entidad.</t>
  </si>
  <si>
    <t xml:space="preserve">
No utilizar la herramienta de Back-up One Drive (Microsoft) por parte de los funcionarios.
Almacenamiento de medios sin protección.
No poder acceder a los sistemas.
Falta de comunicación oportuna  entre los procesos y el área de tecnología, para atender  los incidentes que se presente en los equipos y programas
Falta de seguridad de los sistemas y el posible robo de información confidencial o sensible.
No tener la implementación del Sistema de Gestión de Seguridad de la Información.
</t>
  </si>
  <si>
    <t xml:space="preserve">
Líneas de comunicación sin protección
Falta de aplicación de políticas de la entidad.
Falta de conocimiento de los funcionarios en los temas de seguridad de la información y en la operación de las bases de datos.
Equipos con el software desactualizado y sin antivirús.
Falta de  conocimientos técnicos en el personal de apoyo para atender de manera oportuna los incidentes
</t>
  </si>
  <si>
    <t>Pérdida o alteración de la información de los equipos.
Posibilidad de manipulación remota de los equipos por personal no autorizado, para usos personales.
Uso indebido de claves y permisos para la operación de los aplicativos y programas de la entidad
Hallazgos  por parte de los entes de control</t>
  </si>
  <si>
    <t>Falta de aplicación de políticas de la entidad.</t>
  </si>
  <si>
    <r>
      <t xml:space="preserve">Falta de capacitación  para los funcionarios que apoyan el proceso.
</t>
    </r>
    <r>
      <rPr>
        <sz val="14"/>
        <color theme="1"/>
        <rFont val="Arial"/>
        <family val="2"/>
      </rPr>
      <t>Falta de revisión oportuna a las causaciones contables.
Falta de información oportuna, suficiente y pertinente ,  en los informes recibidos de otras áreas como insumo para los procedimientos
contables bajo nuevo marco normativo. contable.</t>
    </r>
    <r>
      <rPr>
        <sz val="14"/>
        <rFont val="Arial"/>
        <family val="2"/>
      </rPr>
      <t xml:space="preserve">
</t>
    </r>
  </si>
  <si>
    <t>Falta de capacitación  para los funcionarios que apoyan el proceso.</t>
  </si>
  <si>
    <t xml:space="preserve">Inoportunidad en la entrega de la información   presupuestal  requerida por los usuarios internos o externos.
Falta de apropiación y generacion de cultura alrededor de la información financiera.
Disponibilidad de recursos en el tiempo oportuno,  para el cumplimiento de la ejecución presupuestal.
Información presupuestal inoportuna e insuficiente para la toma de decisiones </t>
  </si>
  <si>
    <t>Falta de apropiación y generacion de cultura alrededor de la información financiera.</t>
  </si>
  <si>
    <t xml:space="preserve">No facturar en las fechas establecidas 
No recibir oportunamente los pagos por parte de  terceros.
Inoportunidad en la conciliación financiera.
Pagos de cuentas bancarias que no correspondan a la ejecucion de los rubros de presupuesto.
Ejecución inoportuna del PAC y errores en la identificación del recurso financiero afectado para el pago.
</t>
  </si>
  <si>
    <t xml:space="preserve">No facturar en las fechas establecidas </t>
  </si>
  <si>
    <t xml:space="preserve">  Omisión sobre la aplicación de la normativa vigente </t>
  </si>
  <si>
    <t xml:space="preserve"> Inadecuada deducción de impuestos, tasas o contribuciones al contratista</t>
  </si>
  <si>
    <t>Posibilidad de efecto dañoso sobre recursos públicos</t>
  </si>
  <si>
    <t xml:space="preserve">
Falta de informacion oportuna y completa para llevar a cabo el proceso 
Falta de registros de información en alguno de los procedimientos (contable, tesorería, presupuesto).
Falta de automatización de la gestion financiera.
Sub-utilización  de los sistemas de información.
Falta de controles del SCIFF. (sistema de control interno sobre la información financiera (SCIIF), es una parte del control interno y se configura como el conjunto de procesos que desde la alta dirección y el personal involucrado de la organización, llevan a cabo para proporcionar seguridad).
Irregularidades en el pago a proveedores.
Incorrecta  presentación de declaraciones tributarias.
mayores gastos o menores ingresos públicos respecto a los previstos y en consecuencia impactar a las necesidades de financiamiento.
</t>
  </si>
  <si>
    <t>Pérdida de integridad de la información</t>
  </si>
  <si>
    <t xml:space="preserve">Falta de aplicación de políticas de seguridad digital.
Ausencia de políticas de control de acceso.
Falta de parametrización del software
Pérdida de integridad de la información
</t>
  </si>
  <si>
    <t>Planificación inadecuada del programa de Auditorías.</t>
  </si>
  <si>
    <t>1. Falta de oportunidad en el reporte de acciones correctivas a los hallazgos identificados en la auditoría, por parte de las áreas.
2. Debilidad en el análisis de datos para la definición de acciones correctivas y de gestión del riesgo.
3. Inoportunidad o ineficacia en la implementación de planes de mejoramiento.
4. Ausencia de personal idóneo para llevar a cabo el seguimiento a las acciones de mejoramiento del SGC. 
5.Incumplimiento en la autoevaluación y seguimiento a los planes de mejoramiento de la entidad.</t>
  </si>
  <si>
    <t>Pérdida de la imagen institucional
Demandas contra la Entidad
Pérdida de confianza en lo publico
Investigaciones penales, disciplinarias y fiscales
Enriquecimiento Ílicito de contratista y/o servidores públicos
Multa y sanción del ente regulador</t>
  </si>
  <si>
    <t>Posibilidad de afectación de la imagen de la entidad, por  hallazgos por parte de los entes de control, por encontrar  desviación en los resultados de la auditoría favoreciendo intereses particulares</t>
  </si>
  <si>
    <t xml:space="preserve"> Interaccion indebida con terceros
 Afinidades politicas y familiares
 Extralimitación de funciones
Incumplimiento de lo requisitos para la ejecución de las auditorías internas de la BPP.</t>
  </si>
  <si>
    <t>Afinidades politicas y familiares</t>
  </si>
  <si>
    <t>Influencia de terceros para vinculación en la entidad.</t>
  </si>
  <si>
    <t>Falta de ética profesional para el ejercicio de sus funciones.</t>
  </si>
  <si>
    <t>Afectación de imagen y credibilidad.
Sanciones disciplinarias y penales.
incumplimiento de los fines propuestos para la Entidad
Multa y sanción del ente regulador</t>
  </si>
  <si>
    <t>Falta de controles desde la Dirección.
Administración restringida e irregular de la información.
Ausencia de formación en los servidores de alto nivel 
Ausencia de prácticas éticas en los servidores</t>
  </si>
  <si>
    <t>Ausencia de prácticas éticas en los servidores</t>
  </si>
  <si>
    <t>Falta de controles desde la Dirección.</t>
  </si>
  <si>
    <t>Inoportunidad en la  Realización y Actualización de inventarios documentales. (fotográficos, audiovisual y documentales).</t>
  </si>
  <si>
    <t>Falta de capacidad operativa  para identificar y seleccionar los materiales</t>
  </si>
  <si>
    <r>
      <t xml:space="preserve">
</t>
    </r>
    <r>
      <rPr>
        <sz val="14"/>
        <rFont val="Arial"/>
        <family val="2"/>
      </rPr>
      <t xml:space="preserve">Ausencia de material bibliográfico y documental accesible y disponible al usuario por </t>
    </r>
    <r>
      <rPr>
        <b/>
        <sz val="14"/>
        <rFont val="Arial"/>
        <family val="2"/>
      </rPr>
      <t xml:space="preserve">inadecuada identificación y selección </t>
    </r>
  </si>
  <si>
    <r>
      <t xml:space="preserve">
</t>
    </r>
    <r>
      <rPr>
        <sz val="14"/>
        <color theme="1"/>
        <rFont val="Arial"/>
        <family val="2"/>
      </rPr>
      <t>Ausencia de material bibliográfico y documental accesible y disponible al usuario por</t>
    </r>
    <r>
      <rPr>
        <b/>
        <sz val="14"/>
        <color theme="1"/>
        <rFont val="Arial"/>
        <family val="2"/>
      </rPr>
      <t xml:space="preserve"> falta de oportunidad en la adquisición del material.</t>
    </r>
  </si>
  <si>
    <t>Falta  de recursos financieros para la compra de los materiales bibliográficos, documentales y  audiovisuales,  solicitados.</t>
  </si>
  <si>
    <r>
      <t xml:space="preserve">
</t>
    </r>
    <r>
      <rPr>
        <sz val="14"/>
        <color theme="1"/>
        <rFont val="Arial"/>
        <family val="2"/>
      </rPr>
      <t>Ausencia de material bibliográfico y documental accesible y disponible al usuario por</t>
    </r>
    <r>
      <rPr>
        <b/>
        <sz val="14"/>
        <color theme="1"/>
        <rFont val="Arial"/>
        <family val="2"/>
      </rPr>
      <t xml:space="preserve"> inadecuado análisis y organización.</t>
    </r>
  </si>
  <si>
    <t>Material ubicado en el lugar que no corresponde</t>
  </si>
  <si>
    <r>
      <t xml:space="preserve">
</t>
    </r>
    <r>
      <rPr>
        <sz val="14"/>
        <color theme="1"/>
        <rFont val="Arial"/>
        <family val="2"/>
      </rPr>
      <t>Ausencia de material bibliográfico y documental accesible y disponible al usuario por</t>
    </r>
    <r>
      <rPr>
        <b/>
        <sz val="14"/>
        <color theme="1"/>
        <rFont val="Arial"/>
        <family val="2"/>
      </rPr>
      <t xml:space="preserve"> falta de evaluación del material.</t>
    </r>
  </si>
  <si>
    <r>
      <t xml:space="preserve">
</t>
    </r>
    <r>
      <rPr>
        <sz val="14"/>
        <color theme="1"/>
        <rFont val="Arial"/>
        <family val="2"/>
      </rPr>
      <t>Ausencia de material bibliográfico y documental accesible y disponible</t>
    </r>
    <r>
      <rPr>
        <b/>
        <sz val="14"/>
        <color theme="1"/>
        <rFont val="Arial"/>
        <family val="2"/>
      </rPr>
      <t xml:space="preserve"> </t>
    </r>
    <r>
      <rPr>
        <sz val="14"/>
        <color theme="1"/>
        <rFont val="Arial"/>
        <family val="2"/>
      </rPr>
      <t xml:space="preserve">por </t>
    </r>
    <r>
      <rPr>
        <b/>
        <sz val="14"/>
        <color theme="1"/>
        <rFont val="Arial"/>
        <family val="2"/>
      </rPr>
      <t>no realizar de  manera oportuna el expurgo  y/o descarte del material.</t>
    </r>
  </si>
  <si>
    <r>
      <t xml:space="preserve">
</t>
    </r>
    <r>
      <rPr>
        <sz val="14"/>
        <color theme="1"/>
        <rFont val="Arial"/>
        <family val="2"/>
      </rPr>
      <t xml:space="preserve">Ausencia de material bibliográfico y documental accesible y disponible al usuario por </t>
    </r>
    <r>
      <rPr>
        <b/>
        <sz val="14"/>
        <color theme="1"/>
        <rFont val="Arial"/>
        <family val="2"/>
      </rPr>
      <t>falta de conservación y preservación.</t>
    </r>
  </si>
  <si>
    <t>Falta de recursos  para garantizar las condiciones de infraestructura</t>
  </si>
  <si>
    <t>No cumplir los tiempos establecidos de entrega de los materiales</t>
  </si>
  <si>
    <t>Reportar la base de datos bibliográfica de los materiales, que no han sido devueltos por parte de los usuarios, para que se instauren las acciones correspondientes por parte de los responsables</t>
  </si>
  <si>
    <t>Insuficiente capacidad operativa de los supervisores para dar respuesta al seguimiento de la ejecución contractual con el fin de verificar el cumplimiento de las obligaciones contractuales</t>
  </si>
  <si>
    <t xml:space="preserve"> Falta de oportunidad en el reporte de acciones correctivas a los hallazgos identificados en la auditoría</t>
  </si>
  <si>
    <r>
      <rPr>
        <b/>
        <i/>
        <sz val="14"/>
        <color rgb="FF002060"/>
        <rFont val="Arial"/>
        <family val="2"/>
      </rPr>
      <t xml:space="preserve">ACCIONES PARA MITIGAR LOS RIESGOS:
</t>
    </r>
    <r>
      <rPr>
        <sz val="14"/>
        <color rgb="FF002060"/>
        <rFont val="Arial"/>
        <family val="2"/>
      </rPr>
      <t xml:space="preserve">1.Presentación del programa de Auditorías al Comité MIPG sensibilizando a los líderes de procesos sobre la importancia de la presentación de información veraz y oportuna.
2.Socialización a los auditados haciendo igual sensibilización. 
3.Sensibilización antes de la Auditoria sobre la importancia de la integridad y la lucha contra la corrupción.
4.acompañamiento a las Auditorias por parte de la Subdirección de planeación para apoyar en la validación de la información.
</t>
    </r>
    <r>
      <rPr>
        <b/>
        <sz val="14"/>
        <color rgb="FFFF0000"/>
        <rFont val="Arial"/>
        <family val="2"/>
      </rPr>
      <t xml:space="preserve">EVIDENCIAS:
</t>
    </r>
    <r>
      <rPr>
        <sz val="14"/>
        <color rgb="FFFF0000"/>
        <rFont val="Arial"/>
        <family val="2"/>
      </rPr>
      <t>1.Progama de auditorías OCI al consejo directivo.
2.Programa auditorías SIG al comité de gestión y desempeño.
3.Temas de sensibilización en el micrositio del SIG, para la transparencia y oportunidad en el seguimiento a planes de mejoramiento y disposición a las auditorías internas.,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</si>
</sst>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6" x14ac:knownFonts="1">
    <font>
      <sz val="11"/>
      <color theme="1"/>
      <name val="Calibri"/>
      <family val="2"/>
      <scheme val="minor"/>
    </font>
    <font>
      <sz val="12"/>
      <color theme="1"/>
      <name val="Arial"/>
      <family val="2"/>
    </font>
    <font>
      <b/>
      <sz val="12"/>
      <color theme="1"/>
      <name val="Arial"/>
      <family val="2"/>
    </font>
    <font>
      <sz val="10"/>
      <color theme="1"/>
      <name val="Arial"/>
      <family val="2"/>
    </font>
    <font>
      <b/>
      <sz val="11"/>
      <color theme="1"/>
      <name val="Arial"/>
      <family val="2"/>
    </font>
    <font>
      <b/>
      <sz val="10"/>
      <color theme="1"/>
      <name val="Arial"/>
      <family val="2"/>
    </font>
    <font>
      <b/>
      <sz val="9"/>
      <color theme="1"/>
      <name val="Arial"/>
      <family val="2"/>
    </font>
    <font>
      <sz val="9"/>
      <color theme="1"/>
      <name val="Arial"/>
      <family val="2"/>
    </font>
    <font>
      <u/>
      <sz val="11"/>
      <color theme="10"/>
      <name val="Calibri"/>
      <family val="2"/>
      <scheme val="minor"/>
    </font>
    <font>
      <u/>
      <sz val="11"/>
      <color theme="11"/>
      <name val="Calibri"/>
      <family val="2"/>
      <scheme val="minor"/>
    </font>
    <font>
      <sz val="11"/>
      <color theme="1"/>
      <name val="Arial"/>
      <family val="2"/>
    </font>
    <font>
      <sz val="10"/>
      <name val="Arial"/>
      <family val="2"/>
    </font>
    <font>
      <sz val="14"/>
      <color theme="1"/>
      <name val="Arial"/>
      <family val="2"/>
    </font>
    <font>
      <b/>
      <sz val="14"/>
      <color theme="1"/>
      <name val="Arial"/>
      <family val="2"/>
    </font>
    <font>
      <b/>
      <sz val="11"/>
      <color theme="1"/>
      <name val="Calibri"/>
      <family val="2"/>
      <scheme val="minor"/>
    </font>
    <font>
      <b/>
      <sz val="12"/>
      <color theme="0"/>
      <name val="Arial"/>
      <family val="2"/>
    </font>
    <font>
      <b/>
      <sz val="9"/>
      <color rgb="FF000000"/>
      <name val="Arial"/>
      <family val="2"/>
    </font>
    <font>
      <sz val="9"/>
      <color rgb="FF000000"/>
      <name val="Arial"/>
      <family val="2"/>
    </font>
    <font>
      <b/>
      <sz val="11"/>
      <color rgb="FF000000"/>
      <name val="Arial"/>
      <family val="2"/>
    </font>
    <font>
      <sz val="9"/>
      <color rgb="FFFF0000"/>
      <name val="Arial"/>
      <family val="2"/>
    </font>
    <font>
      <b/>
      <sz val="10"/>
      <color theme="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sz val="12"/>
      <name val="Times New Roman"/>
      <family val="1"/>
    </font>
    <font>
      <b/>
      <sz val="9"/>
      <name val="Arial Narrow"/>
      <family val="2"/>
    </font>
    <font>
      <sz val="9"/>
      <name val="Arial Narrow"/>
      <family val="2"/>
    </font>
    <font>
      <sz val="12"/>
      <name val="Arial Narrow"/>
      <family val="2"/>
    </font>
    <font>
      <b/>
      <sz val="12"/>
      <name val="Arial Narrow"/>
      <family val="2"/>
    </font>
    <font>
      <b/>
      <sz val="12"/>
      <color theme="9" tint="-0.249977111117893"/>
      <name val="Arial Narrow"/>
      <family val="2"/>
    </font>
    <font>
      <sz val="11"/>
      <color rgb="FFFF0000"/>
      <name val="Calibri"/>
      <family val="2"/>
      <scheme val="minor"/>
    </font>
    <font>
      <sz val="11"/>
      <color theme="0"/>
      <name val="Calibri"/>
      <family val="2"/>
      <scheme val="minor"/>
    </font>
    <font>
      <b/>
      <sz val="11"/>
      <color theme="1"/>
      <name val="Arial Narrow"/>
      <family val="2"/>
    </font>
    <font>
      <b/>
      <sz val="11"/>
      <color theme="9" tint="-0.249977111117893"/>
      <name val="Arial Narrow"/>
      <family val="2"/>
    </font>
    <font>
      <b/>
      <sz val="22"/>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b/>
      <sz val="18"/>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FF0000"/>
      <name val="Arial"/>
      <family val="2"/>
    </font>
    <font>
      <b/>
      <sz val="24"/>
      <color theme="1"/>
      <name val="Arial Narrow"/>
      <family val="2"/>
    </font>
    <font>
      <sz val="12"/>
      <color rgb="FF000000"/>
      <name val="Arial Narrow"/>
      <family val="2"/>
    </font>
    <font>
      <b/>
      <sz val="18"/>
      <color rgb="FF000000"/>
      <name val="Arial Narrow"/>
      <family val="2"/>
    </font>
    <font>
      <sz val="12"/>
      <color rgb="FF353835"/>
      <name val="Calibri"/>
      <family val="2"/>
      <scheme val="minor"/>
    </font>
    <font>
      <sz val="10"/>
      <color theme="1"/>
      <name val="Calibri"/>
      <family val="2"/>
      <scheme val="minor"/>
    </font>
    <font>
      <b/>
      <sz val="10"/>
      <color rgb="FF353835"/>
      <name val="Arial"/>
      <family val="2"/>
    </font>
    <font>
      <sz val="10"/>
      <color rgb="FF353835"/>
      <name val="Arial"/>
      <family val="2"/>
    </font>
    <font>
      <sz val="10"/>
      <color theme="0"/>
      <name val="Arial"/>
      <family val="2"/>
    </font>
    <font>
      <sz val="18"/>
      <color theme="1"/>
      <name val="Arial"/>
      <family val="2"/>
    </font>
    <font>
      <b/>
      <sz val="18"/>
      <color theme="1"/>
      <name val="Arial"/>
      <family val="2"/>
    </font>
    <font>
      <b/>
      <sz val="10"/>
      <name val="Arial"/>
      <family val="2"/>
    </font>
    <font>
      <b/>
      <sz val="16"/>
      <color theme="1"/>
      <name val="Arial"/>
      <family val="2"/>
    </font>
    <font>
      <b/>
      <sz val="14"/>
      <color theme="1"/>
      <name val="Calibri"/>
      <family val="2"/>
      <scheme val="minor"/>
    </font>
    <font>
      <b/>
      <sz val="10"/>
      <color rgb="FF000000"/>
      <name val="Arial"/>
      <family val="2"/>
    </font>
    <font>
      <b/>
      <sz val="10"/>
      <color rgb="FFFF0000"/>
      <name val="Arial"/>
      <family val="2"/>
    </font>
    <font>
      <sz val="10"/>
      <color rgb="FF000000"/>
      <name val="Arial"/>
      <family val="2"/>
    </font>
    <font>
      <sz val="8"/>
      <color theme="1"/>
      <name val="Arial"/>
      <family val="2"/>
    </font>
    <font>
      <sz val="9"/>
      <name val="Arial"/>
      <family val="2"/>
    </font>
    <font>
      <sz val="8"/>
      <color rgb="FF000000"/>
      <name val="Arial"/>
      <family val="2"/>
    </font>
    <font>
      <sz val="7"/>
      <color rgb="FF000000"/>
      <name val="Times New Roman"/>
      <family val="1"/>
    </font>
    <font>
      <b/>
      <sz val="16"/>
      <color theme="0"/>
      <name val="Arial"/>
      <family val="2"/>
    </font>
    <font>
      <b/>
      <sz val="11"/>
      <color theme="0"/>
      <name val="Arial"/>
      <family val="2"/>
    </font>
    <font>
      <sz val="11"/>
      <color theme="1"/>
      <name val="Calibri"/>
      <family val="2"/>
      <scheme val="minor"/>
    </font>
    <font>
      <sz val="11"/>
      <color rgb="FF000000"/>
      <name val="Arial"/>
      <family val="2"/>
    </font>
    <font>
      <sz val="8"/>
      <name val="Arial"/>
      <family val="2"/>
    </font>
    <font>
      <b/>
      <sz val="12"/>
      <color rgb="FF000000"/>
      <name val="Arial"/>
      <family val="2"/>
    </font>
    <font>
      <b/>
      <sz val="8"/>
      <color rgb="FF000000"/>
      <name val="Arial"/>
      <family val="2"/>
    </font>
    <font>
      <b/>
      <i/>
      <sz val="11"/>
      <color rgb="FF002060"/>
      <name val="Arial"/>
      <family val="2"/>
    </font>
    <font>
      <b/>
      <sz val="11"/>
      <name val="Arial"/>
      <family val="2"/>
    </font>
    <font>
      <sz val="11"/>
      <name val="Arial"/>
      <family val="2"/>
    </font>
    <font>
      <sz val="12"/>
      <color rgb="FF595959"/>
      <name val="Arial"/>
      <family val="2"/>
    </font>
    <font>
      <sz val="12"/>
      <color rgb="FF323232"/>
      <name val="Arial"/>
      <family val="2"/>
    </font>
    <font>
      <b/>
      <sz val="11"/>
      <color rgb="FFE26B0A"/>
      <name val="Arial"/>
      <family val="2"/>
    </font>
    <font>
      <sz val="11"/>
      <color rgb="FF595959"/>
      <name val="Arial"/>
      <family val="2"/>
    </font>
    <font>
      <strike/>
      <sz val="10"/>
      <color theme="1"/>
      <name val="Arial"/>
      <family val="2"/>
    </font>
    <font>
      <b/>
      <sz val="14"/>
      <name val="Arial"/>
      <family val="2"/>
    </font>
    <font>
      <b/>
      <sz val="8"/>
      <color rgb="FFFFFFFF"/>
      <name val="Arial"/>
      <family val="2"/>
    </font>
    <font>
      <sz val="28"/>
      <color rgb="FF000000"/>
      <name val="Calibri"/>
      <family val="2"/>
    </font>
    <font>
      <b/>
      <sz val="50"/>
      <color theme="1"/>
      <name val="Calibri"/>
      <family val="2"/>
      <scheme val="minor"/>
    </font>
    <font>
      <b/>
      <sz val="30"/>
      <color theme="1"/>
      <name val="Arial Narrow"/>
      <family val="2"/>
    </font>
    <font>
      <b/>
      <sz val="40"/>
      <color theme="1"/>
      <name val="Calibri"/>
      <family val="2"/>
      <scheme val="minor"/>
    </font>
    <font>
      <b/>
      <sz val="30"/>
      <color rgb="FF000000"/>
      <name val="Calibri"/>
      <family val="2"/>
    </font>
    <font>
      <b/>
      <sz val="20"/>
      <color theme="1"/>
      <name val="Arial"/>
      <family val="2"/>
    </font>
    <font>
      <b/>
      <sz val="22"/>
      <color theme="1"/>
      <name val="Arial"/>
      <family val="2"/>
    </font>
    <font>
      <sz val="14"/>
      <color rgb="FFFF0000"/>
      <name val="Arial"/>
      <family val="2"/>
    </font>
    <font>
      <b/>
      <sz val="14"/>
      <color rgb="FF002060"/>
      <name val="Arial"/>
      <family val="2"/>
    </font>
    <font>
      <b/>
      <sz val="14"/>
      <color rgb="FFC00000"/>
      <name val="Arial"/>
      <family val="2"/>
    </font>
    <font>
      <b/>
      <sz val="14"/>
      <color theme="4"/>
      <name val="Arial"/>
      <family val="2"/>
    </font>
    <font>
      <b/>
      <sz val="14"/>
      <color rgb="FF00B050"/>
      <name val="Arial"/>
      <family val="2"/>
    </font>
    <font>
      <sz val="14"/>
      <name val="Arial"/>
      <family val="2"/>
    </font>
    <font>
      <b/>
      <sz val="14"/>
      <color rgb="FF00B0F0"/>
      <name val="Arial"/>
      <family val="2"/>
    </font>
    <font>
      <b/>
      <sz val="14"/>
      <color theme="3"/>
      <name val="Arial"/>
      <family val="2"/>
    </font>
    <font>
      <b/>
      <sz val="14"/>
      <color theme="9" tint="-0.249977111117893"/>
      <name val="Arial"/>
      <family val="2"/>
    </font>
    <font>
      <b/>
      <sz val="9"/>
      <name val="Arial"/>
      <family val="2"/>
    </font>
    <font>
      <strike/>
      <sz val="11"/>
      <name val="Arial"/>
      <family val="2"/>
    </font>
    <font>
      <strike/>
      <sz val="11"/>
      <color theme="1"/>
      <name val="Arial"/>
      <family val="2"/>
    </font>
    <font>
      <b/>
      <strike/>
      <sz val="11"/>
      <color theme="1"/>
      <name val="Arial"/>
      <family val="2"/>
    </font>
    <font>
      <b/>
      <sz val="14"/>
      <color rgb="FF0070C0"/>
      <name val="Arial"/>
      <family val="2"/>
    </font>
    <font>
      <b/>
      <i/>
      <sz val="14"/>
      <color theme="0"/>
      <name val="Arial"/>
      <family val="2"/>
    </font>
    <font>
      <b/>
      <i/>
      <sz val="14"/>
      <color theme="1"/>
      <name val="Arial"/>
      <family val="2"/>
    </font>
    <font>
      <sz val="14"/>
      <color rgb="FF002060"/>
      <name val="Arial"/>
      <family val="2"/>
    </font>
    <font>
      <b/>
      <u/>
      <sz val="14"/>
      <color rgb="FFFF0000"/>
      <name val="Arial"/>
      <family val="2"/>
    </font>
    <font>
      <b/>
      <i/>
      <sz val="14"/>
      <color rgb="FF002060"/>
      <name val="Arial"/>
      <family val="2"/>
    </font>
    <font>
      <sz val="14"/>
      <color rgb="FF0070C0"/>
      <name val="Arial"/>
      <family val="2"/>
    </font>
    <font>
      <sz val="14"/>
      <color rgb="FF222222"/>
      <name val="Arial"/>
      <family val="2"/>
    </font>
    <font>
      <b/>
      <i/>
      <sz val="14"/>
      <color rgb="FFC00000"/>
      <name val="Arial"/>
      <family val="2"/>
    </font>
    <font>
      <i/>
      <sz val="14"/>
      <color rgb="FF222222"/>
      <name val="Arial"/>
      <family val="2"/>
    </font>
    <font>
      <i/>
      <sz val="14"/>
      <color rgb="FF002060"/>
      <name val="Arial"/>
      <family val="2"/>
    </font>
    <font>
      <b/>
      <i/>
      <sz val="14"/>
      <color rgb="FF0070C0"/>
      <name val="Arial"/>
      <family val="2"/>
    </font>
    <font>
      <sz val="14"/>
      <color rgb="FF00B0F0"/>
      <name val="Arial"/>
      <family val="2"/>
    </font>
    <font>
      <strike/>
      <sz val="14"/>
      <color theme="1"/>
      <name val="Arial"/>
      <family val="2"/>
    </font>
    <font>
      <sz val="14"/>
      <color theme="8" tint="-0.499984740745262"/>
      <name val="Arial"/>
      <family val="2"/>
    </font>
    <font>
      <b/>
      <strike/>
      <sz val="14"/>
      <color theme="1"/>
      <name val="Arial"/>
      <family val="2"/>
    </font>
    <font>
      <sz val="14"/>
      <color rgb="FF00B050"/>
      <name val="Arial"/>
      <family val="2"/>
    </font>
    <font>
      <sz val="14"/>
      <color rgb="FF33CC33"/>
      <name val="Arial"/>
      <family val="2"/>
    </font>
    <font>
      <sz val="14"/>
      <color rgb="FF000000"/>
      <name val="Arial"/>
      <family val="2"/>
    </font>
    <font>
      <b/>
      <sz val="14"/>
      <color rgb="FF00CC00"/>
      <name val="Arial"/>
      <family val="2"/>
    </font>
    <font>
      <b/>
      <strike/>
      <sz val="14"/>
      <name val="Arial"/>
      <family val="2"/>
    </font>
    <font>
      <b/>
      <u/>
      <sz val="14"/>
      <color rgb="FFC00000"/>
      <name val="Arial"/>
      <family val="2"/>
    </font>
    <font>
      <b/>
      <sz val="14"/>
      <color rgb="FF00FF00"/>
      <name val="Arial"/>
      <family val="2"/>
    </font>
    <font>
      <b/>
      <sz val="14"/>
      <color rgb="FF005A9E"/>
      <name val="Arial"/>
      <family val="2"/>
    </font>
    <font>
      <b/>
      <sz val="14"/>
      <color theme="9" tint="-0.499984740745262"/>
      <name val="Arial"/>
      <family val="2"/>
    </font>
    <font>
      <sz val="14"/>
      <color rgb="FFC00000"/>
      <name val="Arial"/>
      <family val="2"/>
    </font>
    <font>
      <b/>
      <sz val="14"/>
      <color rgb="FFFF3300"/>
      <name val="Arial"/>
      <family val="2"/>
    </font>
    <font>
      <b/>
      <i/>
      <sz val="14"/>
      <name val="Arial"/>
      <family val="2"/>
    </font>
    <font>
      <b/>
      <sz val="14"/>
      <color theme="5" tint="-0.249977111117893"/>
      <name val="Arial"/>
      <family val="2"/>
    </font>
    <font>
      <b/>
      <sz val="14"/>
      <color theme="7" tint="-0.249977111117893"/>
      <name val="Arial"/>
      <family val="2"/>
    </font>
    <font>
      <b/>
      <i/>
      <sz val="14"/>
      <color theme="9" tint="-0.249977111117893"/>
      <name val="Arial"/>
      <family val="2"/>
    </font>
    <font>
      <b/>
      <i/>
      <sz val="14"/>
      <color rgb="FF00B050"/>
      <name val="Arial"/>
      <family val="2"/>
    </font>
    <font>
      <sz val="14"/>
      <color rgb="FFFF3300"/>
      <name val="Arial"/>
      <family val="2"/>
    </font>
    <font>
      <b/>
      <i/>
      <sz val="14"/>
      <color theme="3" tint="-0.249977111117893"/>
      <name val="Arial"/>
      <family val="2"/>
    </font>
    <font>
      <b/>
      <i/>
      <sz val="14"/>
      <color rgb="FFFF3300"/>
      <name val="Arial"/>
      <family val="2"/>
    </font>
    <font>
      <b/>
      <i/>
      <sz val="14"/>
      <color theme="4" tint="-0.249977111117893"/>
      <name val="Arial"/>
      <family val="2"/>
    </font>
    <font>
      <b/>
      <i/>
      <sz val="14"/>
      <color rgb="FF7030A0"/>
      <name val="Arial"/>
      <family val="2"/>
    </font>
    <font>
      <b/>
      <sz val="14"/>
      <color theme="6" tint="-0.499984740745262"/>
      <name val="Arial"/>
      <family val="2"/>
    </font>
    <font>
      <b/>
      <sz val="14"/>
      <color rgb="FFFFC000"/>
      <name val="Arial"/>
      <family val="2"/>
    </font>
    <font>
      <b/>
      <sz val="14"/>
      <color rgb="FF000000"/>
      <name val="Arial"/>
      <family val="2"/>
    </font>
  </fonts>
  <fills count="46">
    <fill>
      <patternFill patternType="none"/>
    </fill>
    <fill>
      <patternFill patternType="gray125"/>
    </fill>
    <fill>
      <patternFill patternType="solid">
        <fgColor rgb="FFD9D9D9"/>
        <bgColor indexed="64"/>
      </patternFill>
    </fill>
    <fill>
      <patternFill patternType="solid">
        <fgColor rgb="FFFFFF99"/>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CCFF99"/>
        <bgColor indexed="64"/>
      </patternFill>
    </fill>
    <fill>
      <patternFill patternType="solid">
        <fgColor theme="8" tint="0.59999389629810485"/>
        <bgColor indexed="64"/>
      </patternFill>
    </fill>
    <fill>
      <patternFill patternType="solid">
        <fgColor rgb="FFCCFFFF"/>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4" tint="0.39997558519241921"/>
        <bgColor indexed="64"/>
      </patternFill>
    </fill>
    <fill>
      <patternFill patternType="solid">
        <fgColor rgb="FF83E828"/>
        <bgColor indexed="64"/>
      </patternFill>
    </fill>
    <fill>
      <patternFill patternType="solid">
        <fgColor rgb="FFFFC000"/>
        <bgColor indexed="64"/>
      </patternFill>
    </fill>
    <fill>
      <patternFill patternType="solid">
        <fgColor rgb="FF00B050"/>
        <bgColor indexed="64"/>
      </patternFill>
    </fill>
    <fill>
      <patternFill patternType="solid">
        <fgColor rgb="FF33CC33"/>
        <bgColor indexed="64"/>
      </patternFill>
    </fill>
    <fill>
      <patternFill patternType="solid">
        <fgColor rgb="FFFFFF66"/>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FFFFCC"/>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002060"/>
        <bgColor indexed="64"/>
      </patternFill>
    </fill>
    <fill>
      <patternFill patternType="solid">
        <fgColor rgb="FF0070C0"/>
        <bgColor indexed="64"/>
      </patternFill>
    </fill>
    <fill>
      <patternFill patternType="solid">
        <fgColor rgb="FF0070C0"/>
        <bgColor rgb="FF000000"/>
      </patternFill>
    </fill>
    <fill>
      <patternFill patternType="solid">
        <fgColor theme="8"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rgb="FF00FF00"/>
        <bgColor indexed="64"/>
      </patternFill>
    </fill>
    <fill>
      <patternFill patternType="solid">
        <fgColor theme="4" tint="0.79998168889431442"/>
        <bgColor indexed="64"/>
      </patternFill>
    </fill>
    <fill>
      <patternFill patternType="solid">
        <fgColor rgb="FF00CC00"/>
        <bgColor indexed="64"/>
      </patternFill>
    </fill>
    <fill>
      <patternFill patternType="solid">
        <fgColor rgb="FFFCD5B4"/>
        <bgColor indexed="64"/>
      </patternFill>
    </fill>
    <fill>
      <patternFill patternType="solid">
        <fgColor rgb="FF92CDDC"/>
        <bgColor indexed="64"/>
      </patternFill>
    </fill>
    <fill>
      <patternFill patternType="solid">
        <fgColor rgb="FFCCC0DA"/>
        <bgColor indexed="64"/>
      </patternFill>
    </fill>
    <fill>
      <patternFill patternType="solid">
        <fgColor rgb="FFDA9694"/>
        <bgColor indexed="64"/>
      </patternFill>
    </fill>
    <fill>
      <patternFill patternType="solid">
        <fgColor rgb="FF95B3D7"/>
        <bgColor indexed="64"/>
      </patternFill>
    </fill>
    <fill>
      <patternFill patternType="solid">
        <fgColor theme="3" tint="0.59999389629810485"/>
        <bgColor indexed="64"/>
      </patternFill>
    </fill>
  </fills>
  <borders count="109">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medium">
        <color auto="1"/>
      </left>
      <right/>
      <top/>
      <bottom style="medium">
        <color auto="1"/>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diagonal/>
    </border>
    <border>
      <left/>
      <right style="medium">
        <color auto="1"/>
      </right>
      <top style="medium">
        <color auto="1"/>
      </top>
      <bottom style="thin">
        <color auto="1"/>
      </bottom>
      <diagonal/>
    </border>
    <border>
      <left/>
      <right style="medium">
        <color auto="1"/>
      </right>
      <top/>
      <bottom/>
      <diagonal/>
    </border>
    <border>
      <left style="medium">
        <color indexed="64"/>
      </left>
      <right/>
      <top/>
      <bottom/>
      <diagonal/>
    </border>
    <border>
      <left/>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thin">
        <color auto="1"/>
      </left>
      <right/>
      <top style="dashed">
        <color theme="9" tint="-0.24994659260841701"/>
      </top>
      <bottom style="dashed">
        <color theme="9" tint="-0.24994659260841701"/>
      </bottom>
      <diagonal/>
    </border>
    <border>
      <left/>
      <right style="thin">
        <color rgb="FFFF0000"/>
      </right>
      <top style="dashed">
        <color theme="9" tint="-0.24994659260841701"/>
      </top>
      <bottom style="dashed">
        <color theme="9" tint="-0.24994659260841701"/>
      </bottom>
      <diagonal/>
    </border>
    <border>
      <left style="thin">
        <color auto="1"/>
      </left>
      <right style="dashed">
        <color theme="9" tint="-0.24994659260841701"/>
      </right>
      <top/>
      <bottom style="thin">
        <color auto="1"/>
      </bottom>
      <diagonal/>
    </border>
    <border>
      <left style="dashed">
        <color theme="9" tint="-0.24994659260841701"/>
      </left>
      <right style="dashed">
        <color theme="9" tint="-0.24994659260841701"/>
      </right>
      <top style="dashed">
        <color theme="9" tint="-0.24994659260841701"/>
      </top>
      <bottom style="thin">
        <color auto="1"/>
      </bottom>
      <diagonal/>
    </border>
    <border>
      <left style="thin">
        <color rgb="FFFF0000"/>
      </left>
      <right style="thin">
        <color auto="1"/>
      </right>
      <top style="thin">
        <color rgb="FFFF0000"/>
      </top>
      <bottom style="thin">
        <color rgb="FFFF0000"/>
      </bottom>
      <diagonal/>
    </border>
    <border>
      <left style="thin">
        <color auto="1"/>
      </left>
      <right style="dashed">
        <color theme="9" tint="-0.24994659260841701"/>
      </right>
      <top/>
      <bottom/>
      <diagonal/>
    </border>
    <border>
      <left style="thin">
        <color auto="1"/>
      </left>
      <right style="thin">
        <color auto="1"/>
      </right>
      <top style="thin">
        <color rgb="FFFF0000"/>
      </top>
      <bottom style="thin">
        <color rgb="FFFF0000"/>
      </bottom>
      <diagonal/>
    </border>
    <border>
      <left style="thin">
        <color auto="1"/>
      </left>
      <right/>
      <top style="thin">
        <color rgb="FFFF0000"/>
      </top>
      <bottom style="thin">
        <color rgb="FFFF0000"/>
      </bottom>
      <diagonal/>
    </border>
    <border>
      <left style="thin">
        <color rgb="FFFF0000"/>
      </left>
      <right/>
      <top style="dashed">
        <color theme="9" tint="-0.24994659260841701"/>
      </top>
      <bottom style="dashed">
        <color theme="9" tint="-0.24994659260841701"/>
      </bottom>
      <diagonal/>
    </border>
    <border>
      <left style="thin">
        <color rgb="FFFF0000"/>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dashed">
        <color theme="9" tint="-0.24994659260841701"/>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style="dashed">
        <color theme="9" tint="-0.24994659260841701"/>
      </left>
      <right/>
      <top/>
      <bottom style="dashed">
        <color theme="9" tint="-0.24994659260841701"/>
      </bottom>
      <diagonal/>
    </border>
    <border>
      <left style="thin">
        <color auto="1"/>
      </left>
      <right style="thin">
        <color auto="1"/>
      </right>
      <top/>
      <bottom style="medium">
        <color indexed="64"/>
      </bottom>
      <diagonal/>
    </border>
    <border>
      <left style="thin">
        <color auto="1"/>
      </left>
      <right style="dashed">
        <color theme="9" tint="-0.24994659260841701"/>
      </right>
      <top style="thin">
        <color auto="1"/>
      </top>
      <bottom style="medium">
        <color indexed="64"/>
      </bottom>
      <diagonal/>
    </border>
    <border>
      <left style="dashed">
        <color theme="9" tint="-0.24994659260841701"/>
      </left>
      <right style="dashed">
        <color theme="9" tint="-0.24994659260841701"/>
      </right>
      <top style="thin">
        <color auto="1"/>
      </top>
      <bottom style="medium">
        <color indexed="64"/>
      </bottom>
      <diagonal/>
    </border>
    <border>
      <left style="dashed">
        <color theme="9" tint="-0.2499465926084170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style="medium">
        <color rgb="FF0070C0"/>
      </right>
      <top style="medium">
        <color rgb="FF0070C0"/>
      </top>
      <bottom style="medium">
        <color rgb="FF0070C0"/>
      </bottom>
      <diagonal/>
    </border>
    <border>
      <left/>
      <right style="medium">
        <color rgb="FF0070C0"/>
      </right>
      <top/>
      <bottom style="medium">
        <color rgb="FF0070C0"/>
      </bottom>
      <diagonal/>
    </border>
    <border>
      <left/>
      <right/>
      <top style="medium">
        <color rgb="FF0070C0"/>
      </top>
      <bottom style="medium">
        <color rgb="FF0070C0"/>
      </bottom>
      <diagonal/>
    </border>
    <border>
      <left style="medium">
        <color rgb="FF0070C0"/>
      </left>
      <right style="medium">
        <color rgb="FF0070C0"/>
      </right>
      <top/>
      <bottom/>
      <diagonal/>
    </border>
    <border>
      <left/>
      <right style="medium">
        <color rgb="FF0070C0"/>
      </right>
      <top/>
      <bottom/>
      <diagonal/>
    </border>
    <border>
      <left style="medium">
        <color rgb="FF0070C0"/>
      </left>
      <right/>
      <top style="medium">
        <color rgb="FF0070C0"/>
      </top>
      <bottom style="medium">
        <color rgb="FF0070C0"/>
      </bottom>
      <diagonal/>
    </border>
    <border>
      <left/>
      <right/>
      <top/>
      <bottom style="medium">
        <color rgb="FF0070C0"/>
      </bottom>
      <diagonal/>
    </border>
    <border>
      <left/>
      <right style="thin">
        <color auto="1"/>
      </right>
      <top/>
      <bottom style="medium">
        <color auto="1"/>
      </bottom>
      <diagonal/>
    </border>
    <border>
      <left style="thin">
        <color rgb="FF002060"/>
      </left>
      <right style="thin">
        <color rgb="FF002060"/>
      </right>
      <top style="thin">
        <color rgb="FF002060"/>
      </top>
      <bottom style="thin">
        <color rgb="FF002060"/>
      </bottom>
      <diagonal/>
    </border>
    <border>
      <left style="dashed">
        <color theme="9" tint="-0.24994659260841701"/>
      </left>
      <right/>
      <top/>
      <bottom/>
      <diagonal/>
    </border>
    <border>
      <left style="thin">
        <color rgb="FF002060"/>
      </left>
      <right style="thin">
        <color rgb="FF002060"/>
      </right>
      <top style="thin">
        <color rgb="FF002060"/>
      </top>
      <bottom/>
      <diagonal/>
    </border>
    <border>
      <left style="thin">
        <color rgb="FF002060"/>
      </left>
      <right/>
      <top style="thin">
        <color rgb="FF002060"/>
      </top>
      <bottom/>
      <diagonal/>
    </border>
    <border>
      <left style="thin">
        <color rgb="FF002060"/>
      </left>
      <right/>
      <top/>
      <bottom style="thin">
        <color rgb="FF002060"/>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62">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1" fillId="0" borderId="0"/>
    <xf numFmtId="0" fontId="27" fillId="0" borderId="0"/>
    <xf numFmtId="9" fontId="81" fillId="0" borderId="0" applyFont="0" applyFill="0" applyBorder="0" applyAlignment="0" applyProtection="0"/>
  </cellStyleXfs>
  <cellXfs count="948">
    <xf numFmtId="0" fontId="0" fillId="0" borderId="0" xfId="0"/>
    <xf numFmtId="0" fontId="10" fillId="0" borderId="0" xfId="0" applyFont="1"/>
    <xf numFmtId="0" fontId="10" fillId="0" borderId="2" xfId="0" applyFont="1" applyBorder="1"/>
    <xf numFmtId="0" fontId="10" fillId="0" borderId="0" xfId="0" applyFont="1" applyAlignment="1">
      <alignment horizontal="center" vertical="center" wrapText="1"/>
    </xf>
    <xf numFmtId="0" fontId="7" fillId="0" borderId="2" xfId="0" applyFont="1" applyBorder="1" applyAlignment="1">
      <alignment horizontal="left" vertical="center" wrapText="1"/>
    </xf>
    <xf numFmtId="0" fontId="10" fillId="0" borderId="2" xfId="0" applyFont="1" applyBorder="1" applyAlignment="1">
      <alignment horizontal="left" vertical="center" wrapText="1"/>
    </xf>
    <xf numFmtId="0" fontId="1" fillId="0" borderId="0" xfId="0" applyFont="1"/>
    <xf numFmtId="0" fontId="3" fillId="0" borderId="2" xfId="0" applyFont="1" applyBorder="1" applyAlignment="1">
      <alignment horizontal="center" vertical="center"/>
    </xf>
    <xf numFmtId="0" fontId="7" fillId="0" borderId="2" xfId="0" applyFont="1" applyBorder="1" applyAlignment="1">
      <alignment horizontal="center" vertical="center" wrapText="1"/>
    </xf>
    <xf numFmtId="0" fontId="1" fillId="0" borderId="2" xfId="0" applyFont="1" applyBorder="1" applyAlignment="1">
      <alignment horizontal="left" vertical="center" wrapText="1"/>
    </xf>
    <xf numFmtId="0" fontId="0" fillId="5" borderId="0" xfId="0" applyFill="1"/>
    <xf numFmtId="0" fontId="10" fillId="0" borderId="2" xfId="0" applyFont="1" applyBorder="1" applyAlignment="1">
      <alignment horizontal="center" vertical="center" wrapText="1"/>
    </xf>
    <xf numFmtId="0" fontId="10" fillId="5" borderId="2" xfId="0" applyFont="1" applyFill="1" applyBorder="1" applyAlignment="1">
      <alignment horizontal="center" vertical="center" wrapText="1"/>
    </xf>
    <xf numFmtId="9" fontId="17" fillId="0" borderId="2" xfId="0" applyNumberFormat="1" applyFont="1" applyBorder="1" applyAlignment="1">
      <alignment horizontal="center" vertical="center" wrapText="1" readingOrder="1"/>
    </xf>
    <xf numFmtId="0" fontId="4" fillId="4" borderId="2" xfId="0" applyFont="1" applyFill="1" applyBorder="1" applyAlignment="1">
      <alignment horizontal="center" vertical="center"/>
    </xf>
    <xf numFmtId="9" fontId="7" fillId="0" borderId="2" xfId="0" applyNumberFormat="1" applyFont="1" applyBorder="1" applyAlignment="1">
      <alignment horizontal="center" vertical="center" wrapText="1"/>
    </xf>
    <xf numFmtId="0" fontId="19" fillId="0" borderId="2" xfId="0" applyFont="1" applyBorder="1" applyAlignment="1">
      <alignment horizontal="center" vertical="center" wrapText="1"/>
    </xf>
    <xf numFmtId="10" fontId="19" fillId="0" borderId="2" xfId="0" applyNumberFormat="1" applyFont="1" applyBorder="1" applyAlignment="1">
      <alignment horizontal="center" vertical="center" wrapText="1"/>
    </xf>
    <xf numFmtId="9" fontId="19" fillId="0" borderId="2" xfId="0" applyNumberFormat="1" applyFont="1" applyBorder="1" applyAlignment="1">
      <alignment horizontal="center" vertical="center" wrapText="1"/>
    </xf>
    <xf numFmtId="0" fontId="22" fillId="5" borderId="29" xfId="59" applyFont="1" applyFill="1" applyBorder="1"/>
    <xf numFmtId="0" fontId="22" fillId="5" borderId="9" xfId="59" applyFont="1" applyFill="1" applyBorder="1"/>
    <xf numFmtId="0" fontId="22" fillId="5" borderId="30" xfId="59" applyFont="1" applyFill="1" applyBorder="1"/>
    <xf numFmtId="0" fontId="24" fillId="5" borderId="25" xfId="59" quotePrefix="1" applyFont="1" applyFill="1" applyBorder="1" applyAlignment="1">
      <alignment horizontal="left" vertical="top" wrapText="1"/>
    </xf>
    <xf numFmtId="0" fontId="25" fillId="5" borderId="0" xfId="59" quotePrefix="1" applyFont="1" applyFill="1" applyAlignment="1">
      <alignment horizontal="left" vertical="top" wrapText="1"/>
    </xf>
    <xf numFmtId="0" fontId="25" fillId="5" borderId="24" xfId="59" quotePrefix="1" applyFont="1" applyFill="1" applyBorder="1" applyAlignment="1">
      <alignment horizontal="left" vertical="top" wrapText="1"/>
    </xf>
    <xf numFmtId="0" fontId="22" fillId="5" borderId="25" xfId="59" applyFont="1" applyFill="1" applyBorder="1"/>
    <xf numFmtId="0" fontId="22" fillId="5" borderId="0" xfId="59" applyFont="1" applyFill="1"/>
    <xf numFmtId="0" fontId="22" fillId="5" borderId="24" xfId="59" applyFont="1" applyFill="1" applyBorder="1"/>
    <xf numFmtId="0" fontId="22" fillId="5" borderId="14" xfId="59" applyFont="1" applyFill="1" applyBorder="1"/>
    <xf numFmtId="0" fontId="22" fillId="5" borderId="17" xfId="59" applyFont="1" applyFill="1" applyBorder="1"/>
    <xf numFmtId="0" fontId="22" fillId="5" borderId="18" xfId="59" applyFont="1" applyFill="1" applyBorder="1"/>
    <xf numFmtId="0" fontId="22" fillId="0" borderId="25" xfId="59" quotePrefix="1" applyFont="1" applyBorder="1" applyAlignment="1">
      <alignment vertical="top" wrapText="1"/>
    </xf>
    <xf numFmtId="0" fontId="22" fillId="0" borderId="0" xfId="59" quotePrefix="1" applyFont="1" applyAlignment="1">
      <alignment vertical="top" wrapText="1"/>
    </xf>
    <xf numFmtId="0" fontId="22" fillId="0" borderId="24" xfId="59" quotePrefix="1" applyFont="1" applyBorder="1" applyAlignment="1">
      <alignment vertical="top" wrapText="1"/>
    </xf>
    <xf numFmtId="0" fontId="17" fillId="0" borderId="2" xfId="0" applyFont="1" applyBorder="1" applyAlignment="1">
      <alignment horizontal="center" vertical="center" wrapText="1" readingOrder="1"/>
    </xf>
    <xf numFmtId="0" fontId="4" fillId="4" borderId="2" xfId="0" applyFont="1" applyFill="1" applyBorder="1" applyAlignment="1">
      <alignment horizontal="center" vertical="center" wrapText="1"/>
    </xf>
    <xf numFmtId="0" fontId="42" fillId="5" borderId="0" xfId="0" applyFont="1" applyFill="1" applyAlignment="1">
      <alignment vertical="center"/>
    </xf>
    <xf numFmtId="0" fontId="44" fillId="0" borderId="0" xfId="0" applyFont="1" applyAlignment="1">
      <alignment horizontal="center" vertical="center" wrapText="1"/>
    </xf>
    <xf numFmtId="0" fontId="45" fillId="26" borderId="0" xfId="0" applyFont="1" applyFill="1" applyAlignment="1">
      <alignment horizontal="center" vertical="center" wrapText="1" readingOrder="1"/>
    </xf>
    <xf numFmtId="0" fontId="46" fillId="22" borderId="63" xfId="0" applyFont="1" applyFill="1" applyBorder="1" applyAlignment="1">
      <alignment horizontal="center" vertical="center" wrapText="1" readingOrder="1"/>
    </xf>
    <xf numFmtId="0" fontId="46" fillId="0" borderId="63" xfId="0" applyFont="1" applyBorder="1" applyAlignment="1">
      <alignment horizontal="justify" vertical="center" wrapText="1" readingOrder="1"/>
    </xf>
    <xf numFmtId="9" fontId="46" fillId="0" borderId="63" xfId="0" applyNumberFormat="1" applyFont="1" applyBorder="1" applyAlignment="1">
      <alignment horizontal="center" vertical="center" wrapText="1" readingOrder="1"/>
    </xf>
    <xf numFmtId="0" fontId="46" fillId="18" borderId="64" xfId="0" applyFont="1" applyFill="1" applyBorder="1" applyAlignment="1">
      <alignment horizontal="center" vertical="center" wrapText="1" readingOrder="1"/>
    </xf>
    <xf numFmtId="0" fontId="46" fillId="0" borderId="64" xfId="0" applyFont="1" applyBorder="1" applyAlignment="1">
      <alignment horizontal="justify" vertical="center" wrapText="1" readingOrder="1"/>
    </xf>
    <xf numFmtId="9" fontId="46" fillId="0" borderId="64" xfId="0" applyNumberFormat="1" applyFont="1" applyBorder="1" applyAlignment="1">
      <alignment horizontal="center" vertical="center" wrapText="1" readingOrder="1"/>
    </xf>
    <xf numFmtId="0" fontId="46" fillId="20" borderId="64" xfId="0" applyFont="1" applyFill="1" applyBorder="1" applyAlignment="1">
      <alignment horizontal="center" vertical="center" wrapText="1" readingOrder="1"/>
    </xf>
    <xf numFmtId="0" fontId="46" fillId="17" borderId="64" xfId="0" applyFont="1" applyFill="1" applyBorder="1" applyAlignment="1">
      <alignment horizontal="center" vertical="center" wrapText="1" readingOrder="1"/>
    </xf>
    <xf numFmtId="0" fontId="47" fillId="14" borderId="64" xfId="0" applyFont="1" applyFill="1" applyBorder="1" applyAlignment="1">
      <alignment horizontal="center" vertical="center" wrapText="1" readingOrder="1"/>
    </xf>
    <xf numFmtId="0" fontId="48" fillId="5" borderId="0" xfId="0" applyFont="1" applyFill="1"/>
    <xf numFmtId="0" fontId="4" fillId="6" borderId="2" xfId="0" applyFont="1" applyFill="1" applyBorder="1" applyAlignment="1">
      <alignment horizontal="center" vertical="top" wrapText="1"/>
    </xf>
    <xf numFmtId="0" fontId="10" fillId="5" borderId="4" xfId="0" applyFont="1" applyFill="1" applyBorder="1" applyAlignment="1">
      <alignment horizontal="center" vertical="center" wrapText="1"/>
    </xf>
    <xf numFmtId="0" fontId="50" fillId="5" borderId="0" xfId="0" applyFont="1" applyFill="1" applyAlignment="1">
      <alignment horizontal="center" vertical="center" wrapText="1"/>
    </xf>
    <xf numFmtId="0" fontId="51" fillId="26" borderId="0" xfId="0" applyFont="1" applyFill="1" applyAlignment="1">
      <alignment horizontal="center" vertical="center" wrapText="1" readingOrder="1"/>
    </xf>
    <xf numFmtId="0" fontId="52" fillId="22" borderId="63" xfId="0" applyFont="1" applyFill="1" applyBorder="1" applyAlignment="1">
      <alignment horizontal="center" vertical="center" wrapText="1" readingOrder="1"/>
    </xf>
    <xf numFmtId="0" fontId="52" fillId="0" borderId="63" xfId="0" applyFont="1" applyBorder="1" applyAlignment="1">
      <alignment horizontal="center" vertical="center" wrapText="1" readingOrder="1"/>
    </xf>
    <xf numFmtId="0" fontId="52" fillId="0" borderId="63" xfId="0" applyFont="1" applyBorder="1" applyAlignment="1">
      <alignment horizontal="justify" vertical="center" wrapText="1" readingOrder="1"/>
    </xf>
    <xf numFmtId="0" fontId="52" fillId="18" borderId="64" xfId="0" applyFont="1" applyFill="1" applyBorder="1" applyAlignment="1">
      <alignment horizontal="center" vertical="center" wrapText="1" readingOrder="1"/>
    </xf>
    <xf numFmtId="0" fontId="52" fillId="0" borderId="64" xfId="0" applyFont="1" applyBorder="1" applyAlignment="1">
      <alignment horizontal="center" vertical="center" wrapText="1" readingOrder="1"/>
    </xf>
    <xf numFmtId="0" fontId="52" fillId="0" borderId="64" xfId="0" applyFont="1" applyBorder="1" applyAlignment="1">
      <alignment horizontal="justify" vertical="center" wrapText="1" readingOrder="1"/>
    </xf>
    <xf numFmtId="0" fontId="52" fillId="20" borderId="64" xfId="0" applyFont="1" applyFill="1" applyBorder="1" applyAlignment="1">
      <alignment horizontal="center" vertical="center" wrapText="1" readingOrder="1"/>
    </xf>
    <xf numFmtId="0" fontId="52" fillId="17" borderId="64" xfId="0" applyFont="1" applyFill="1" applyBorder="1" applyAlignment="1">
      <alignment horizontal="center" vertical="center" wrapText="1" readingOrder="1"/>
    </xf>
    <xf numFmtId="0" fontId="53" fillId="14" borderId="64" xfId="0" applyFont="1" applyFill="1" applyBorder="1" applyAlignment="1">
      <alignment horizontal="center" vertical="center" wrapText="1" readingOrder="1"/>
    </xf>
    <xf numFmtId="0" fontId="34" fillId="5" borderId="0" xfId="0" applyFont="1" applyFill="1"/>
    <xf numFmtId="0" fontId="54" fillId="5" borderId="0" xfId="0" applyFont="1" applyFill="1" applyAlignment="1">
      <alignment horizontal="justify" vertical="center" wrapText="1" readingOrder="1"/>
    </xf>
    <xf numFmtId="0" fontId="35" fillId="5" borderId="0" xfId="0" applyFont="1" applyFill="1" applyAlignment="1">
      <alignment vertical="center"/>
    </xf>
    <xf numFmtId="0" fontId="34" fillId="0" borderId="0" xfId="0" applyFont="1"/>
    <xf numFmtId="0" fontId="54" fillId="0" borderId="0" xfId="0" applyFont="1" applyAlignment="1">
      <alignment horizontal="justify" vertical="center" wrapText="1" readingOrder="1"/>
    </xf>
    <xf numFmtId="0" fontId="55" fillId="0" borderId="0" xfId="0" applyFont="1" applyAlignment="1">
      <alignment vertical="center"/>
    </xf>
    <xf numFmtId="0" fontId="56" fillId="0" borderId="0" xfId="0" applyFont="1"/>
    <xf numFmtId="0" fontId="33" fillId="0" borderId="0" xfId="0" applyFont="1"/>
    <xf numFmtId="0" fontId="57" fillId="0" borderId="0" xfId="0" applyFont="1"/>
    <xf numFmtId="0" fontId="48" fillId="0" borderId="0" xfId="0" applyFont="1"/>
    <xf numFmtId="0" fontId="18" fillId="13" borderId="2" xfId="0" applyFont="1" applyFill="1" applyBorder="1" applyAlignment="1">
      <alignment horizontal="center" vertical="center" wrapText="1" readingOrder="1"/>
    </xf>
    <xf numFmtId="0" fontId="10" fillId="0" borderId="2" xfId="0" applyFont="1" applyBorder="1" applyAlignment="1">
      <alignment horizontal="center" vertical="center"/>
    </xf>
    <xf numFmtId="0" fontId="2" fillId="17" borderId="0" xfId="0" applyFont="1" applyFill="1"/>
    <xf numFmtId="0" fontId="14" fillId="17" borderId="0" xfId="0" applyFont="1" applyFill="1"/>
    <xf numFmtId="0" fontId="60" fillId="0" borderId="63" xfId="0" applyFont="1" applyBorder="1" applyAlignment="1">
      <alignment horizontal="justify" vertical="center" wrapText="1" readingOrder="1"/>
    </xf>
    <xf numFmtId="9" fontId="60" fillId="0" borderId="63" xfId="0" applyNumberFormat="1" applyFont="1" applyBorder="1" applyAlignment="1">
      <alignment horizontal="center" vertical="center" wrapText="1" readingOrder="1"/>
    </xf>
    <xf numFmtId="0" fontId="60" fillId="0" borderId="64" xfId="0" applyFont="1" applyBorder="1" applyAlignment="1">
      <alignment horizontal="justify" vertical="center" wrapText="1" readingOrder="1"/>
    </xf>
    <xf numFmtId="9" fontId="60" fillId="0" borderId="64" xfId="0" applyNumberFormat="1" applyFont="1" applyBorder="1" applyAlignment="1">
      <alignment horizontal="center" vertical="center" wrapText="1" readingOrder="1"/>
    </xf>
    <xf numFmtId="0" fontId="61" fillId="26" borderId="0" xfId="0" applyFont="1" applyFill="1" applyAlignment="1">
      <alignment horizontal="center" vertical="center" wrapText="1" readingOrder="1"/>
    </xf>
    <xf numFmtId="0" fontId="3" fillId="3" borderId="2" xfId="0" applyFont="1" applyFill="1" applyBorder="1" applyAlignment="1">
      <alignment horizontal="center"/>
    </xf>
    <xf numFmtId="0" fontId="63" fillId="0" borderId="0" xfId="0" applyFont="1"/>
    <xf numFmtId="0" fontId="64" fillId="0" borderId="2" xfId="0" applyFont="1" applyBorder="1" applyAlignment="1">
      <alignment wrapText="1"/>
    </xf>
    <xf numFmtId="0" fontId="3" fillId="3" borderId="2" xfId="0" applyFont="1" applyFill="1" applyBorder="1" applyAlignment="1">
      <alignment horizontal="center" vertical="center" wrapText="1"/>
    </xf>
    <xf numFmtId="0" fontId="3" fillId="3" borderId="2" xfId="0" applyFont="1" applyFill="1" applyBorder="1" applyAlignment="1">
      <alignment horizontal="center" vertical="center"/>
    </xf>
    <xf numFmtId="0" fontId="5" fillId="28" borderId="7" xfId="0" applyFont="1" applyFill="1" applyBorder="1" applyAlignment="1">
      <alignment horizontal="center" vertical="center"/>
    </xf>
    <xf numFmtId="0" fontId="5" fillId="21" borderId="77" xfId="0" applyFont="1" applyFill="1" applyBorder="1" applyAlignment="1">
      <alignment horizontal="center" vertical="center"/>
    </xf>
    <xf numFmtId="0" fontId="20" fillId="14" borderId="4"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4" fillId="0" borderId="2" xfId="0" applyFont="1" applyBorder="1" applyAlignment="1">
      <alignment horizontal="center"/>
    </xf>
    <xf numFmtId="0" fontId="4" fillId="6" borderId="3"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10" fillId="0" borderId="2" xfId="0" applyFont="1" applyBorder="1" applyAlignment="1">
      <alignment horizontal="center"/>
    </xf>
    <xf numFmtId="0" fontId="4" fillId="0" borderId="2" xfId="0" applyFont="1" applyBorder="1" applyAlignment="1">
      <alignment horizontal="center" vertical="center"/>
    </xf>
    <xf numFmtId="0" fontId="70" fillId="0" borderId="0" xfId="0" applyFont="1"/>
    <xf numFmtId="0" fontId="70" fillId="6" borderId="2" xfId="0" applyFont="1" applyFill="1" applyBorder="1" applyAlignment="1">
      <alignment horizontal="center" vertical="center" wrapText="1"/>
    </xf>
    <xf numFmtId="0" fontId="60" fillId="0" borderId="63" xfId="0" applyFont="1" applyBorder="1" applyAlignment="1">
      <alignment horizontal="center" vertical="center" wrapText="1" readingOrder="1"/>
    </xf>
    <xf numFmtId="0" fontId="60" fillId="0" borderId="64" xfId="0" applyFont="1" applyBorder="1" applyAlignment="1">
      <alignment horizontal="center" vertical="center" wrapText="1" readingOrder="1"/>
    </xf>
    <xf numFmtId="0" fontId="13" fillId="0" borderId="0" xfId="0" applyFont="1"/>
    <xf numFmtId="0" fontId="71" fillId="0" borderId="0" xfId="0" applyFont="1"/>
    <xf numFmtId="0" fontId="70" fillId="19" borderId="0" xfId="0" applyFont="1" applyFill="1"/>
    <xf numFmtId="0" fontId="0" fillId="19" borderId="0" xfId="0" applyFill="1"/>
    <xf numFmtId="0" fontId="11" fillId="0" borderId="2" xfId="0" applyFont="1" applyBorder="1" applyAlignment="1">
      <alignment horizontal="left" vertical="center" wrapText="1"/>
    </xf>
    <xf numFmtId="0" fontId="3" fillId="0" borderId="2" xfId="0" applyFont="1" applyBorder="1" applyAlignment="1">
      <alignment horizontal="left" vertical="center" wrapText="1"/>
    </xf>
    <xf numFmtId="0" fontId="3" fillId="5" borderId="3" xfId="0" applyFont="1" applyFill="1" applyBorder="1" applyAlignment="1">
      <alignment horizontal="left" vertical="center" wrapText="1"/>
    </xf>
    <xf numFmtId="0" fontId="3" fillId="5" borderId="2" xfId="0" applyFont="1" applyFill="1" applyBorder="1" applyAlignment="1">
      <alignment horizontal="left" vertical="center" wrapText="1"/>
    </xf>
    <xf numFmtId="0" fontId="3" fillId="0" borderId="3" xfId="0" applyFont="1" applyBorder="1" applyAlignment="1">
      <alignment horizontal="left" vertical="center" wrapText="1"/>
    </xf>
    <xf numFmtId="0" fontId="74" fillId="0" borderId="2" xfId="0" applyFont="1" applyBorder="1" applyAlignment="1">
      <alignment horizontal="left" vertical="center" wrapText="1"/>
    </xf>
    <xf numFmtId="0" fontId="3" fillId="0" borderId="12" xfId="0" applyFont="1" applyBorder="1" applyAlignment="1" applyProtection="1">
      <alignment horizontal="left" vertical="center" wrapText="1"/>
      <protection locked="0"/>
    </xf>
    <xf numFmtId="0" fontId="5" fillId="0" borderId="2" xfId="0" applyFont="1" applyBorder="1" applyAlignment="1">
      <alignment horizontal="left" vertical="center" wrapText="1"/>
    </xf>
    <xf numFmtId="0" fontId="12" fillId="0" borderId="2" xfId="0" applyFont="1" applyBorder="1"/>
    <xf numFmtId="0" fontId="12" fillId="0" borderId="2" xfId="0" applyFont="1" applyBorder="1" applyAlignment="1">
      <alignment horizontal="center" vertical="center"/>
    </xf>
    <xf numFmtId="9" fontId="12" fillId="0" borderId="2" xfId="0" applyNumberFormat="1" applyFont="1" applyBorder="1" applyAlignment="1">
      <alignment horizontal="center" vertical="center" wrapText="1"/>
    </xf>
    <xf numFmtId="0" fontId="7" fillId="0" borderId="3" xfId="0" applyFont="1" applyBorder="1" applyAlignment="1">
      <alignment horizontal="left" vertical="center" wrapText="1"/>
    </xf>
    <xf numFmtId="0" fontId="72" fillId="2" borderId="94" xfId="0" applyFont="1" applyFill="1" applyBorder="1" applyAlignment="1">
      <alignment horizontal="center" vertical="center" textRotation="90" wrapText="1"/>
    </xf>
    <xf numFmtId="0" fontId="77" fillId="2" borderId="97" xfId="0" applyFont="1" applyFill="1" applyBorder="1" applyAlignment="1">
      <alignment horizontal="left" vertical="center" wrapText="1" indent="5"/>
    </xf>
    <xf numFmtId="0" fontId="77" fillId="2" borderId="94" xfId="0" applyFont="1" applyFill="1" applyBorder="1" applyAlignment="1">
      <alignment horizontal="left" vertical="center" wrapText="1" indent="5"/>
    </xf>
    <xf numFmtId="0" fontId="0" fillId="0" borderId="97" xfId="0" applyBorder="1" applyAlignment="1">
      <alignment horizontal="justify" vertical="center" wrapText="1"/>
    </xf>
    <xf numFmtId="0" fontId="77" fillId="0" borderId="97" xfId="0" applyFont="1" applyBorder="1" applyAlignment="1">
      <alignment horizontal="justify" vertical="center" wrapText="1"/>
    </xf>
    <xf numFmtId="0" fontId="0" fillId="0" borderId="97" xfId="0" applyBorder="1" applyAlignment="1">
      <alignment vertical="top" wrapText="1"/>
    </xf>
    <xf numFmtId="0" fontId="0" fillId="0" borderId="94" xfId="0" applyBorder="1" applyAlignment="1">
      <alignment vertical="top" wrapText="1"/>
    </xf>
    <xf numFmtId="0" fontId="77" fillId="2" borderId="97" xfId="0" applyFont="1" applyFill="1" applyBorder="1" applyAlignment="1">
      <alignment vertical="center" wrapText="1"/>
    </xf>
    <xf numFmtId="0" fontId="77" fillId="2" borderId="94" xfId="0" applyFont="1" applyFill="1" applyBorder="1" applyAlignment="1">
      <alignment vertical="center" wrapText="1"/>
    </xf>
    <xf numFmtId="0" fontId="77" fillId="0" borderId="97" xfId="0" applyFont="1" applyBorder="1" applyAlignment="1">
      <alignment vertical="center" wrapText="1"/>
    </xf>
    <xf numFmtId="0" fontId="76" fillId="0" borderId="3" xfId="0" applyFont="1" applyBorder="1" applyAlignment="1">
      <alignment vertical="center" wrapText="1"/>
    </xf>
    <xf numFmtId="0" fontId="7" fillId="5" borderId="2" xfId="0" applyFont="1" applyFill="1" applyBorder="1" applyAlignment="1">
      <alignment horizontal="left" wrapText="1"/>
    </xf>
    <xf numFmtId="0" fontId="7" fillId="5" borderId="2" xfId="0" applyFont="1" applyFill="1" applyBorder="1" applyAlignment="1">
      <alignment horizontal="justify" vertical="center" wrapText="1"/>
    </xf>
    <xf numFmtId="0" fontId="7" fillId="5" borderId="12" xfId="0" applyFont="1" applyFill="1" applyBorder="1" applyAlignment="1" applyProtection="1">
      <alignment horizontal="left" vertical="center" wrapText="1"/>
      <protection locked="0"/>
    </xf>
    <xf numFmtId="0" fontId="76" fillId="0" borderId="2" xfId="0" applyFont="1" applyBorder="1" applyAlignment="1">
      <alignment horizontal="left" vertical="center" wrapText="1"/>
    </xf>
    <xf numFmtId="0" fontId="76" fillId="0" borderId="1" xfId="0" applyFont="1" applyBorder="1" applyAlignment="1">
      <alignment horizontal="left" vertical="center" wrapText="1"/>
    </xf>
    <xf numFmtId="0" fontId="74" fillId="0" borderId="1" xfId="0" applyFont="1" applyBorder="1" applyAlignment="1">
      <alignment vertical="center" wrapText="1"/>
    </xf>
    <xf numFmtId="0" fontId="74" fillId="5" borderId="2" xfId="0" applyFont="1" applyFill="1" applyBorder="1" applyAlignment="1">
      <alignment horizontal="justify" vertical="center" wrapText="1"/>
    </xf>
    <xf numFmtId="0" fontId="7" fillId="5" borderId="2"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74" fillId="5" borderId="2" xfId="0" applyFont="1" applyFill="1" applyBorder="1" applyAlignment="1">
      <alignment vertical="center" wrapText="1"/>
    </xf>
    <xf numFmtId="0" fontId="80" fillId="31" borderId="90" xfId="0" applyFont="1" applyFill="1" applyBorder="1" applyAlignment="1">
      <alignment horizontal="center" vertical="center"/>
    </xf>
    <xf numFmtId="0" fontId="15" fillId="31" borderId="3" xfId="0" applyFont="1" applyFill="1" applyBorder="1" applyAlignment="1">
      <alignment vertical="center" wrapText="1"/>
    </xf>
    <xf numFmtId="0" fontId="15" fillId="31" borderId="2" xfId="0" applyFont="1" applyFill="1" applyBorder="1" applyAlignment="1">
      <alignment vertical="center" wrapText="1"/>
    </xf>
    <xf numFmtId="0" fontId="15" fillId="31" borderId="2" xfId="0" applyFont="1" applyFill="1" applyBorder="1" applyAlignment="1">
      <alignment horizontal="justify" vertical="center" wrapText="1"/>
    </xf>
    <xf numFmtId="0" fontId="15" fillId="31" borderId="2" xfId="0" applyFont="1" applyFill="1" applyBorder="1" applyAlignment="1">
      <alignment horizontal="left" vertical="center" wrapText="1"/>
    </xf>
    <xf numFmtId="0" fontId="15" fillId="31" borderId="1" xfId="0" applyFont="1" applyFill="1" applyBorder="1" applyAlignment="1">
      <alignment horizontal="left" vertical="center" wrapText="1"/>
    </xf>
    <xf numFmtId="0" fontId="15" fillId="31" borderId="5" xfId="0" applyFont="1" applyFill="1" applyBorder="1" applyAlignment="1">
      <alignment horizontal="left" vertical="center" wrapText="1"/>
    </xf>
    <xf numFmtId="0" fontId="15" fillId="31" borderId="2" xfId="0" applyFont="1" applyFill="1" applyBorder="1" applyAlignment="1">
      <alignment horizontal="center" vertical="center"/>
    </xf>
    <xf numFmtId="0" fontId="77" fillId="0" borderId="2" xfId="0" applyFont="1" applyBorder="1" applyAlignment="1">
      <alignment horizontal="left" vertical="center" wrapText="1"/>
    </xf>
    <xf numFmtId="0" fontId="77" fillId="0" borderId="2" xfId="0" applyFont="1" applyBorder="1" applyAlignment="1">
      <alignment horizontal="left" vertical="top" wrapText="1"/>
    </xf>
    <xf numFmtId="0" fontId="83" fillId="0" borderId="2" xfId="0" applyFont="1" applyBorder="1" applyAlignment="1">
      <alignment vertical="center" wrapText="1"/>
    </xf>
    <xf numFmtId="0" fontId="75" fillId="0" borderId="2" xfId="0" applyFont="1" applyBorder="1" applyAlignment="1">
      <alignment vertical="top" wrapText="1"/>
    </xf>
    <xf numFmtId="0" fontId="83" fillId="0" borderId="2" xfId="0" applyFont="1" applyBorder="1" applyAlignment="1">
      <alignment horizontal="left" vertical="center" wrapText="1"/>
    </xf>
    <xf numFmtId="0" fontId="75" fillId="0" borderId="2" xfId="0" applyFont="1" applyBorder="1" applyAlignment="1">
      <alignment vertical="center" wrapText="1"/>
    </xf>
    <xf numFmtId="0" fontId="75" fillId="0" borderId="2" xfId="0" applyFont="1" applyBorder="1" applyAlignment="1">
      <alignment horizontal="left" vertical="center" wrapText="1"/>
    </xf>
    <xf numFmtId="0" fontId="75" fillId="0" borderId="2" xfId="0" applyFont="1" applyBorder="1" applyAlignment="1">
      <alignment horizontal="left" wrapText="1"/>
    </xf>
    <xf numFmtId="2" fontId="77" fillId="0" borderId="2" xfId="0" applyNumberFormat="1" applyFont="1" applyBorder="1" applyAlignment="1">
      <alignment horizontal="left" vertical="center" wrapText="1"/>
    </xf>
    <xf numFmtId="0" fontId="77" fillId="0" borderId="2" xfId="0" applyFont="1" applyBorder="1" applyAlignment="1">
      <alignment horizontal="left" wrapText="1"/>
    </xf>
    <xf numFmtId="0" fontId="83" fillId="0" borderId="2" xfId="0" applyFont="1" applyBorder="1" applyAlignment="1">
      <alignment horizontal="left" wrapText="1"/>
    </xf>
    <xf numFmtId="0" fontId="83" fillId="0" borderId="2" xfId="0" applyFont="1" applyBorder="1" applyAlignment="1">
      <alignment horizontal="left" vertical="top" wrapText="1"/>
    </xf>
    <xf numFmtId="2" fontId="77" fillId="0" borderId="2" xfId="0" applyNumberFormat="1" applyFont="1" applyBorder="1" applyAlignment="1">
      <alignment horizontal="left" vertical="top" wrapText="1"/>
    </xf>
    <xf numFmtId="0" fontId="77" fillId="5" borderId="2" xfId="0" applyFont="1" applyFill="1" applyBorder="1" applyAlignment="1">
      <alignment horizontal="left" vertical="center" wrapText="1"/>
    </xf>
    <xf numFmtId="0" fontId="77" fillId="0" borderId="2" xfId="0" applyFont="1" applyBorder="1" applyAlignment="1">
      <alignment vertical="center" wrapText="1"/>
    </xf>
    <xf numFmtId="0" fontId="83" fillId="0" borderId="2" xfId="0" applyFont="1" applyBorder="1" applyAlignment="1">
      <alignment wrapText="1"/>
    </xf>
    <xf numFmtId="0" fontId="15" fillId="32" borderId="2" xfId="0" applyFont="1" applyFill="1" applyBorder="1" applyAlignment="1">
      <alignment horizontal="center" vertical="center" wrapText="1"/>
    </xf>
    <xf numFmtId="0" fontId="82" fillId="0" borderId="2" xfId="0" applyFont="1" applyBorder="1" applyAlignment="1">
      <alignment horizontal="center" vertical="center" wrapText="1"/>
    </xf>
    <xf numFmtId="0" fontId="3" fillId="5" borderId="2" xfId="0" applyFont="1" applyFill="1" applyBorder="1" applyAlignment="1" applyProtection="1">
      <alignment vertical="center" wrapText="1"/>
      <protection locked="0"/>
    </xf>
    <xf numFmtId="0" fontId="75" fillId="0" borderId="2" xfId="0" applyFont="1" applyBorder="1" applyAlignment="1">
      <alignment vertical="center"/>
    </xf>
    <xf numFmtId="0" fontId="75" fillId="0" borderId="0" xfId="0" applyFont="1" applyAlignment="1">
      <alignment vertical="center" wrapText="1"/>
    </xf>
    <xf numFmtId="0" fontId="75" fillId="0" borderId="0" xfId="0" applyFont="1" applyAlignment="1">
      <alignment horizontal="left" vertical="center" wrapText="1"/>
    </xf>
    <xf numFmtId="0" fontId="75" fillId="0" borderId="3" xfId="0" applyFont="1" applyBorder="1" applyAlignment="1">
      <alignment vertical="center" wrapText="1"/>
    </xf>
    <xf numFmtId="0" fontId="90" fillId="0" borderId="0" xfId="0" applyFont="1" applyAlignment="1">
      <alignment horizontal="left" vertical="center" indent="2"/>
    </xf>
    <xf numFmtId="0" fontId="72" fillId="5" borderId="0" xfId="0" applyFont="1" applyFill="1" applyAlignment="1">
      <alignment horizontal="left" vertical="center" wrapText="1"/>
    </xf>
    <xf numFmtId="0" fontId="91" fillId="5" borderId="0" xfId="0" applyFont="1" applyFill="1" applyAlignment="1">
      <alignment horizontal="center" vertical="center" wrapText="1"/>
    </xf>
    <xf numFmtId="0" fontId="92" fillId="5" borderId="0" xfId="0" applyFont="1" applyFill="1" applyAlignment="1">
      <alignment horizontal="center" vertical="center" wrapText="1"/>
    </xf>
    <xf numFmtId="0" fontId="92" fillId="5" borderId="0" xfId="0" applyFont="1" applyFill="1" applyAlignment="1">
      <alignment horizontal="left" vertical="center" wrapText="1"/>
    </xf>
    <xf numFmtId="9" fontId="92" fillId="5" borderId="0" xfId="0" applyNumberFormat="1" applyFont="1" applyFill="1" applyAlignment="1">
      <alignment horizontal="left" vertical="center" wrapText="1"/>
    </xf>
    <xf numFmtId="0" fontId="92" fillId="5" borderId="0" xfId="0" applyFont="1" applyFill="1" applyAlignment="1">
      <alignment horizontal="justify" vertical="center" wrapText="1"/>
    </xf>
    <xf numFmtId="0" fontId="0" fillId="5" borderId="0" xfId="0" applyFill="1" applyAlignment="1">
      <alignment vertical="top" wrapText="1"/>
    </xf>
    <xf numFmtId="9" fontId="91" fillId="5" borderId="0" xfId="0" applyNumberFormat="1" applyFont="1" applyFill="1" applyAlignment="1">
      <alignment horizontal="left" vertical="center" wrapText="1"/>
    </xf>
    <xf numFmtId="0" fontId="92" fillId="5" borderId="0" xfId="0" applyFont="1" applyFill="1" applyAlignment="1">
      <alignment horizontal="left" vertical="center" wrapText="1" indent="2"/>
    </xf>
    <xf numFmtId="0" fontId="0" fillId="5" borderId="0" xfId="0" applyFill="1" applyAlignment="1">
      <alignment vertical="center" wrapText="1"/>
    </xf>
    <xf numFmtId="0" fontId="89" fillId="5" borderId="0" xfId="0" applyFont="1" applyFill="1" applyAlignment="1">
      <alignment horizontal="left" vertical="center" wrapText="1"/>
    </xf>
    <xf numFmtId="0" fontId="17" fillId="21" borderId="2" xfId="0" applyFont="1" applyFill="1" applyBorder="1" applyAlignment="1">
      <alignment horizontal="center" vertical="center" wrapText="1" readingOrder="1"/>
    </xf>
    <xf numFmtId="9" fontId="17" fillId="21" borderId="2" xfId="0" applyNumberFormat="1" applyFont="1" applyFill="1" applyBorder="1" applyAlignment="1">
      <alignment horizontal="center" vertical="center" wrapText="1" readingOrder="1"/>
    </xf>
    <xf numFmtId="0" fontId="3" fillId="0" borderId="12" xfId="0" applyFont="1" applyBorder="1" applyAlignment="1">
      <alignment horizontal="left" vertical="center" wrapText="1"/>
    </xf>
    <xf numFmtId="0" fontId="35" fillId="37" borderId="0" xfId="0" applyFont="1" applyFill="1" applyAlignment="1">
      <alignment horizontal="left" vertical="center"/>
    </xf>
    <xf numFmtId="0" fontId="48" fillId="37" borderId="0" xfId="0" applyFont="1" applyFill="1"/>
    <xf numFmtId="0" fontId="0" fillId="37" borderId="0" xfId="0" applyFill="1"/>
    <xf numFmtId="0" fontId="72" fillId="2" borderId="91" xfId="0" applyFont="1" applyFill="1" applyBorder="1" applyAlignment="1">
      <alignment vertical="center" wrapText="1"/>
    </xf>
    <xf numFmtId="0" fontId="72" fillId="2" borderId="92" xfId="0" applyFont="1" applyFill="1" applyBorder="1" applyAlignment="1">
      <alignment vertical="center" wrapText="1"/>
    </xf>
    <xf numFmtId="0" fontId="77" fillId="0" borderId="94" xfId="0" applyFont="1" applyBorder="1" applyAlignment="1">
      <alignment horizontal="justify" vertical="center" wrapText="1"/>
    </xf>
    <xf numFmtId="0" fontId="86" fillId="0" borderId="0" xfId="0" applyFont="1"/>
    <xf numFmtId="0" fontId="95" fillId="31" borderId="90" xfId="0" applyFont="1" applyFill="1" applyBorder="1" applyAlignment="1">
      <alignment horizontal="center" vertical="center" wrapText="1"/>
    </xf>
    <xf numFmtId="0" fontId="95" fillId="31" borderId="21" xfId="0" applyFont="1" applyFill="1" applyBorder="1" applyAlignment="1">
      <alignment horizontal="center" vertical="center" wrapText="1"/>
    </xf>
    <xf numFmtId="0" fontId="77" fillId="0" borderId="24" xfId="0" applyFont="1" applyBorder="1" applyAlignment="1">
      <alignment vertical="center" wrapText="1"/>
    </xf>
    <xf numFmtId="0" fontId="77" fillId="0" borderId="18" xfId="0" applyFont="1" applyBorder="1" applyAlignment="1">
      <alignment vertical="center" wrapText="1"/>
    </xf>
    <xf numFmtId="0" fontId="77" fillId="0" borderId="107" xfId="0" applyFont="1" applyBorder="1" applyAlignment="1">
      <alignment vertical="center" wrapText="1"/>
    </xf>
    <xf numFmtId="0" fontId="83" fillId="0" borderId="3" xfId="0" applyFont="1" applyBorder="1" applyAlignment="1">
      <alignment vertical="center" wrapText="1"/>
    </xf>
    <xf numFmtId="0" fontId="103" fillId="0" borderId="0" xfId="0" applyFont="1" applyAlignment="1">
      <alignment horizontal="left" vertical="center" wrapText="1"/>
    </xf>
    <xf numFmtId="0" fontId="15" fillId="31" borderId="3" xfId="0" applyFont="1" applyFill="1" applyBorder="1" applyAlignment="1">
      <alignment horizontal="left" vertical="center" wrapText="1"/>
    </xf>
    <xf numFmtId="0" fontId="112" fillId="5" borderId="3" xfId="0" applyFont="1" applyFill="1" applyBorder="1" applyAlignment="1">
      <alignment vertical="center" wrapText="1"/>
    </xf>
    <xf numFmtId="0" fontId="15" fillId="5" borderId="0" xfId="0" applyFont="1" applyFill="1" applyAlignment="1">
      <alignment horizontal="left" vertical="center" wrapText="1"/>
    </xf>
    <xf numFmtId="0" fontId="3" fillId="5" borderId="0" xfId="0" applyFont="1" applyFill="1" applyAlignment="1">
      <alignment horizontal="left" vertical="center" wrapText="1"/>
    </xf>
    <xf numFmtId="0" fontId="6" fillId="5" borderId="2" xfId="0" applyFont="1" applyFill="1" applyBorder="1" applyAlignment="1">
      <alignment horizontal="left" vertical="center" wrapText="1"/>
    </xf>
    <xf numFmtId="0" fontId="12" fillId="5" borderId="2" xfId="0" applyFont="1" applyFill="1" applyBorder="1" applyAlignment="1">
      <alignment horizontal="left" vertical="center" wrapText="1"/>
    </xf>
    <xf numFmtId="0" fontId="13" fillId="5" borderId="2" xfId="0" applyFont="1" applyFill="1" applyBorder="1" applyAlignment="1">
      <alignment horizontal="left" vertical="center" wrapText="1"/>
    </xf>
    <xf numFmtId="0" fontId="88" fillId="5" borderId="12" xfId="0" applyFont="1" applyFill="1" applyBorder="1" applyAlignment="1">
      <alignment horizontal="left" vertical="center" wrapText="1"/>
    </xf>
    <xf numFmtId="0" fontId="113" fillId="5" borderId="1" xfId="0" applyFont="1" applyFill="1" applyBorder="1" applyAlignment="1">
      <alignment horizontal="left" vertical="center" wrapText="1"/>
    </xf>
    <xf numFmtId="0" fontId="114" fillId="5" borderId="2" xfId="0" applyFont="1" applyFill="1" applyBorder="1" applyAlignment="1">
      <alignment horizontal="left" vertical="center" wrapText="1"/>
    </xf>
    <xf numFmtId="0" fontId="115" fillId="5" borderId="1" xfId="0" applyFont="1" applyFill="1" applyBorder="1" applyAlignment="1">
      <alignment horizontal="left" vertical="center" wrapText="1"/>
    </xf>
    <xf numFmtId="0" fontId="12" fillId="22" borderId="2" xfId="0" applyFont="1" applyFill="1" applyBorder="1" applyAlignment="1">
      <alignment horizontal="center" vertical="center"/>
    </xf>
    <xf numFmtId="0" fontId="12" fillId="37" borderId="2" xfId="0" applyFont="1" applyFill="1" applyBorder="1" applyAlignment="1">
      <alignment horizontal="center" vertical="center"/>
    </xf>
    <xf numFmtId="0" fontId="12" fillId="22" borderId="1" xfId="0" applyFont="1" applyFill="1" applyBorder="1" applyAlignment="1">
      <alignment horizontal="center" vertical="center"/>
    </xf>
    <xf numFmtId="0" fontId="12" fillId="37" borderId="1" xfId="0" applyFont="1" applyFill="1" applyBorder="1" applyAlignment="1">
      <alignment horizontal="center" vertical="center"/>
    </xf>
    <xf numFmtId="0" fontId="13" fillId="37" borderId="1" xfId="0" applyFont="1" applyFill="1" applyBorder="1" applyAlignment="1">
      <alignment horizontal="center" vertical="center" wrapText="1"/>
    </xf>
    <xf numFmtId="0" fontId="13" fillId="37" borderId="2" xfId="0" applyFont="1" applyFill="1" applyBorder="1" applyAlignment="1">
      <alignment horizontal="center" vertical="center"/>
    </xf>
    <xf numFmtId="0" fontId="13" fillId="22" borderId="2" xfId="0" applyFont="1" applyFill="1" applyBorder="1" applyAlignment="1">
      <alignment horizontal="center" vertical="center" wrapText="1"/>
    </xf>
    <xf numFmtId="0" fontId="13" fillId="29" borderId="2" xfId="0" applyFont="1" applyFill="1" applyBorder="1" applyAlignment="1">
      <alignment horizontal="center" vertical="center" wrapText="1"/>
    </xf>
    <xf numFmtId="0" fontId="13" fillId="0" borderId="2" xfId="0" applyFont="1" applyBorder="1" applyAlignment="1">
      <alignment horizontal="center" vertical="center"/>
    </xf>
    <xf numFmtId="0" fontId="13" fillId="0" borderId="2" xfId="0" applyFont="1" applyBorder="1" applyAlignment="1">
      <alignment horizontal="center" vertical="center" textRotation="90"/>
    </xf>
    <xf numFmtId="0" fontId="12" fillId="34" borderId="2" xfId="0" applyFont="1" applyFill="1" applyBorder="1" applyAlignment="1">
      <alignment horizontal="center" vertical="center"/>
    </xf>
    <xf numFmtId="0" fontId="13" fillId="34" borderId="2" xfId="0" applyFont="1" applyFill="1" applyBorder="1" applyAlignment="1">
      <alignment horizontal="center" vertical="center" textRotation="90"/>
    </xf>
    <xf numFmtId="0" fontId="13" fillId="34" borderId="47" xfId="0" applyFont="1" applyFill="1" applyBorder="1" applyAlignment="1">
      <alignment horizontal="center" vertical="center" textRotation="90" wrapText="1"/>
    </xf>
    <xf numFmtId="0" fontId="13" fillId="34" borderId="47" xfId="0" applyFont="1" applyFill="1" applyBorder="1" applyAlignment="1">
      <alignment horizontal="center" vertical="center" textRotation="90"/>
    </xf>
    <xf numFmtId="0" fontId="13" fillId="34" borderId="65" xfId="0" applyFont="1" applyFill="1" applyBorder="1" applyAlignment="1">
      <alignment horizontal="center" vertical="center" textRotation="90"/>
    </xf>
    <xf numFmtId="0" fontId="58" fillId="20" borderId="2" xfId="0" applyFont="1" applyFill="1" applyBorder="1" applyAlignment="1">
      <alignment horizontal="center" vertical="center" textRotation="90" wrapText="1"/>
    </xf>
    <xf numFmtId="0" fontId="58" fillId="0" borderId="2" xfId="0" applyFont="1" applyBorder="1" applyAlignment="1">
      <alignment horizontal="center" vertical="center" textRotation="90" wrapText="1"/>
    </xf>
    <xf numFmtId="0" fontId="58" fillId="37" borderId="2" xfId="0" applyFont="1" applyFill="1" applyBorder="1" applyAlignment="1">
      <alignment horizontal="center" vertical="center" textRotation="90" wrapText="1"/>
    </xf>
    <xf numFmtId="0" fontId="58" fillId="37" borderId="2" xfId="0" applyFont="1" applyFill="1" applyBorder="1" applyAlignment="1">
      <alignment horizontal="center" vertical="center"/>
    </xf>
    <xf numFmtId="0" fontId="58" fillId="37" borderId="2" xfId="0" applyFont="1" applyFill="1" applyBorder="1" applyAlignment="1">
      <alignment horizontal="center" vertical="center" wrapText="1"/>
    </xf>
    <xf numFmtId="0" fontId="116" fillId="37" borderId="2" xfId="0" applyFont="1" applyFill="1" applyBorder="1" applyAlignment="1">
      <alignment horizontal="center" vertical="center"/>
    </xf>
    <xf numFmtId="0" fontId="116" fillId="0" borderId="2" xfId="0" applyFont="1" applyBorder="1" applyAlignment="1">
      <alignment horizontal="center" vertical="center" wrapText="1"/>
    </xf>
    <xf numFmtId="0" fontId="116" fillId="0" borderId="2" xfId="0" applyFont="1" applyBorder="1" applyAlignment="1">
      <alignment horizontal="center" vertical="center"/>
    </xf>
    <xf numFmtId="0" fontId="12" fillId="0" borderId="0" xfId="0" applyFont="1"/>
    <xf numFmtId="0" fontId="118" fillId="5" borderId="0" xfId="0" applyFont="1" applyFill="1" applyAlignment="1">
      <alignment vertical="center" wrapText="1"/>
    </xf>
    <xf numFmtId="0" fontId="13" fillId="6" borderId="3" xfId="0" applyFont="1" applyFill="1" applyBorder="1" applyAlignment="1">
      <alignment vertical="center" wrapText="1"/>
    </xf>
    <xf numFmtId="0" fontId="13" fillId="6" borderId="3" xfId="0" applyFont="1" applyFill="1" applyBorder="1" applyAlignment="1">
      <alignment horizontal="center" vertical="center" wrapText="1"/>
    </xf>
    <xf numFmtId="0" fontId="13" fillId="5" borderId="0" xfId="0" applyFont="1" applyFill="1" applyAlignment="1">
      <alignment vertical="center" textRotation="90" wrapText="1"/>
    </xf>
    <xf numFmtId="0" fontId="13" fillId="6" borderId="48" xfId="0" applyFont="1" applyFill="1" applyBorder="1" applyAlignment="1">
      <alignment vertical="center" wrapText="1"/>
    </xf>
    <xf numFmtId="0" fontId="13" fillId="13" borderId="47" xfId="0" applyFont="1" applyFill="1" applyBorder="1" applyAlignment="1">
      <alignment horizontal="center" vertical="center" textRotation="90"/>
    </xf>
    <xf numFmtId="0" fontId="13" fillId="13" borderId="47" xfId="0" applyFont="1" applyFill="1" applyBorder="1" applyAlignment="1">
      <alignment horizontal="center" vertical="center" textRotation="90" wrapText="1"/>
    </xf>
    <xf numFmtId="0" fontId="13" fillId="13" borderId="65" xfId="0" applyFont="1" applyFill="1" applyBorder="1" applyAlignment="1">
      <alignment horizontal="center" vertical="center" textRotation="90"/>
    </xf>
    <xf numFmtId="0" fontId="12" fillId="0" borderId="2" xfId="0" applyFont="1" applyBorder="1" applyAlignment="1">
      <alignment horizontal="center" vertical="center" wrapText="1"/>
    </xf>
    <xf numFmtId="0" fontId="12" fillId="27" borderId="2" xfId="0" applyFont="1" applyFill="1" applyBorder="1" applyAlignment="1">
      <alignment horizontal="left" vertical="center" wrapText="1"/>
    </xf>
    <xf numFmtId="0" fontId="12" fillId="5" borderId="1" xfId="0" applyFont="1" applyFill="1" applyBorder="1" applyAlignment="1">
      <alignment horizontal="left" vertical="center" wrapText="1"/>
    </xf>
    <xf numFmtId="0" fontId="12" fillId="0" borderId="45" xfId="0" applyFont="1" applyBorder="1" applyAlignment="1" applyProtection="1">
      <alignment horizontal="center" vertical="center" wrapText="1"/>
      <protection locked="0"/>
    </xf>
    <xf numFmtId="0" fontId="13" fillId="0" borderId="3" xfId="0" applyFont="1" applyBorder="1" applyAlignment="1">
      <alignment horizontal="left" vertical="center" wrapText="1"/>
    </xf>
    <xf numFmtId="0" fontId="12" fillId="0" borderId="3" xfId="0" applyFont="1" applyBorder="1" applyAlignment="1">
      <alignment horizontal="left" vertical="center"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textRotation="90" wrapText="1"/>
    </xf>
    <xf numFmtId="0" fontId="119" fillId="0" borderId="101" xfId="0" applyFont="1" applyBorder="1" applyAlignment="1">
      <alignment vertical="center" wrapText="1"/>
    </xf>
    <xf numFmtId="0" fontId="122" fillId="0" borderId="2" xfId="0" applyFont="1" applyBorder="1" applyAlignment="1">
      <alignment horizontal="center" vertical="center" wrapText="1"/>
    </xf>
    <xf numFmtId="0" fontId="12" fillId="22" borderId="2" xfId="0" applyFont="1" applyFill="1" applyBorder="1" applyAlignment="1">
      <alignment horizontal="center" vertical="center" textRotation="90" wrapText="1"/>
    </xf>
    <xf numFmtId="9" fontId="122" fillId="0" borderId="2" xfId="0" applyNumberFormat="1" applyFont="1" applyBorder="1" applyAlignment="1">
      <alignment horizontal="center" vertical="center" wrapText="1"/>
    </xf>
    <xf numFmtId="0" fontId="13" fillId="14" borderId="2" xfId="0" applyFont="1" applyFill="1" applyBorder="1" applyAlignment="1">
      <alignment horizontal="center" vertical="center" textRotation="90" wrapText="1"/>
    </xf>
    <xf numFmtId="9" fontId="13" fillId="0" borderId="2" xfId="0" applyNumberFormat="1" applyFont="1" applyBorder="1" applyAlignment="1">
      <alignment horizontal="center" vertical="center" wrapText="1"/>
    </xf>
    <xf numFmtId="0" fontId="13" fillId="0" borderId="2" xfId="0" applyFont="1" applyBorder="1" applyAlignment="1">
      <alignment horizontal="center" vertical="center" textRotation="90" wrapText="1"/>
    </xf>
    <xf numFmtId="0" fontId="122" fillId="0" borderId="45" xfId="0" applyFont="1" applyBorder="1" applyAlignment="1">
      <alignment horizontal="center" vertical="center" wrapText="1"/>
    </xf>
    <xf numFmtId="0" fontId="122" fillId="0" borderId="45" xfId="0" applyFont="1" applyBorder="1" applyAlignment="1" applyProtection="1">
      <alignment horizontal="left" vertical="center" wrapText="1"/>
      <protection locked="0"/>
    </xf>
    <xf numFmtId="0" fontId="122" fillId="0" borderId="45" xfId="0" applyFont="1" applyBorder="1" applyAlignment="1" applyProtection="1">
      <alignment horizontal="center" vertical="center" textRotation="90" wrapText="1"/>
      <protection hidden="1"/>
    </xf>
    <xf numFmtId="0" fontId="122" fillId="5" borderId="47" xfId="0" applyFont="1" applyFill="1" applyBorder="1" applyAlignment="1" applyProtection="1">
      <alignment horizontal="center" vertical="center" textRotation="90" wrapText="1"/>
      <protection locked="0"/>
    </xf>
    <xf numFmtId="0" fontId="122" fillId="0" borderId="47" xfId="0" applyFont="1" applyBorder="1" applyAlignment="1" applyProtection="1">
      <alignment horizontal="center" vertical="center" wrapText="1"/>
      <protection locked="0"/>
    </xf>
    <xf numFmtId="0" fontId="122" fillId="0" borderId="47" xfId="0" applyFont="1" applyBorder="1" applyAlignment="1" applyProtection="1">
      <alignment horizontal="center" vertical="center" textRotation="90" wrapText="1"/>
      <protection locked="0"/>
    </xf>
    <xf numFmtId="9" fontId="116" fillId="0" borderId="47" xfId="0" applyNumberFormat="1" applyFont="1" applyBorder="1" applyAlignment="1" applyProtection="1">
      <alignment horizontal="center" vertical="center" wrapText="1"/>
      <protection hidden="1"/>
    </xf>
    <xf numFmtId="0" fontId="122" fillId="0" borderId="65" xfId="0" applyFont="1" applyBorder="1" applyAlignment="1" applyProtection="1">
      <alignment horizontal="center" vertical="center" textRotation="90" wrapText="1"/>
      <protection locked="0"/>
    </xf>
    <xf numFmtId="9" fontId="116" fillId="0" borderId="2" xfId="0" applyNumberFormat="1" applyFont="1" applyBorder="1" applyAlignment="1">
      <alignment horizontal="center" vertical="center" wrapText="1"/>
    </xf>
    <xf numFmtId="9" fontId="105" fillId="0" borderId="2" xfId="0" applyNumberFormat="1" applyFont="1" applyBorder="1" applyAlignment="1">
      <alignment horizontal="center" vertical="center" wrapText="1"/>
    </xf>
    <xf numFmtId="0" fontId="12" fillId="16" borderId="2" xfId="0" applyFont="1" applyFill="1" applyBorder="1" applyAlignment="1">
      <alignment horizontal="center" vertical="center" textRotation="90" wrapText="1"/>
    </xf>
    <xf numFmtId="0" fontId="122" fillId="28" borderId="2" xfId="0" applyFont="1" applyFill="1" applyBorder="1" applyAlignment="1">
      <alignment horizontal="center" vertical="center" textRotation="90" wrapText="1"/>
    </xf>
    <xf numFmtId="0" fontId="122" fillId="0" borderId="2" xfId="0" applyFont="1" applyBorder="1" applyAlignment="1">
      <alignment horizontal="center" vertical="center" textRotation="90" wrapText="1"/>
    </xf>
    <xf numFmtId="0" fontId="12" fillId="5" borderId="3" xfId="0" applyFont="1" applyFill="1" applyBorder="1" applyAlignment="1">
      <alignment horizontal="left" vertical="center" wrapText="1"/>
    </xf>
    <xf numFmtId="0" fontId="13" fillId="5" borderId="0" xfId="0" applyFont="1" applyFill="1" applyAlignment="1">
      <alignment horizontal="left" vertical="center" wrapText="1"/>
    </xf>
    <xf numFmtId="0" fontId="12" fillId="0" borderId="0" xfId="0" applyFont="1" applyAlignment="1">
      <alignment horizontal="center" vertical="center" wrapText="1"/>
    </xf>
    <xf numFmtId="0" fontId="119" fillId="0" borderId="101" xfId="0" applyFont="1" applyBorder="1" applyAlignment="1">
      <alignment horizontal="left" vertical="center" wrapText="1"/>
    </xf>
    <xf numFmtId="9" fontId="108" fillId="0" borderId="2" xfId="0" applyNumberFormat="1" applyFont="1" applyBorder="1" applyAlignment="1">
      <alignment horizontal="center" vertical="center" wrapText="1"/>
    </xf>
    <xf numFmtId="0" fontId="12" fillId="15" borderId="2" xfId="0" applyFont="1" applyFill="1" applyBorder="1" applyAlignment="1">
      <alignment horizontal="center" vertical="center" wrapText="1"/>
    </xf>
    <xf numFmtId="0" fontId="123" fillId="5" borderId="2" xfId="0" applyFont="1" applyFill="1" applyBorder="1" applyAlignment="1">
      <alignment horizontal="left" vertical="center" wrapText="1"/>
    </xf>
    <xf numFmtId="0" fontId="13" fillId="5" borderId="2" xfId="0" applyFont="1" applyFill="1" applyBorder="1" applyAlignment="1">
      <alignment vertical="center" wrapText="1"/>
    </xf>
    <xf numFmtId="0" fontId="108" fillId="5" borderId="2" xfId="0" applyFont="1" applyFill="1" applyBorder="1" applyAlignment="1">
      <alignment horizontal="left" vertical="center" wrapText="1"/>
    </xf>
    <xf numFmtId="0" fontId="108" fillId="0" borderId="2" xfId="0" applyFont="1" applyBorder="1" applyAlignment="1">
      <alignment horizontal="left" vertical="center" wrapText="1"/>
    </xf>
    <xf numFmtId="0" fontId="123" fillId="5" borderId="2" xfId="0" applyFont="1" applyFill="1" applyBorder="1" applyAlignment="1">
      <alignment horizontal="left" vertical="top" wrapText="1"/>
    </xf>
    <xf numFmtId="0" fontId="128" fillId="0" borderId="45" xfId="0" applyFont="1" applyBorder="1" applyAlignment="1" applyProtection="1">
      <alignment horizontal="center" vertical="center" textRotation="90" wrapText="1"/>
      <protection hidden="1"/>
    </xf>
    <xf numFmtId="0" fontId="128" fillId="5" borderId="47" xfId="0" applyFont="1" applyFill="1" applyBorder="1" applyAlignment="1" applyProtection="1">
      <alignment horizontal="center" vertical="center" textRotation="90" wrapText="1"/>
      <protection locked="0"/>
    </xf>
    <xf numFmtId="0" fontId="128" fillId="0" borderId="47" xfId="0" applyFont="1" applyBorder="1" applyAlignment="1" applyProtection="1">
      <alignment horizontal="center" vertical="center" textRotation="90" wrapText="1"/>
      <protection locked="0"/>
    </xf>
    <xf numFmtId="9" fontId="122" fillId="0" borderId="47" xfId="0" applyNumberFormat="1" applyFont="1" applyBorder="1" applyAlignment="1" applyProtection="1">
      <alignment horizontal="center" vertical="center" wrapText="1"/>
      <protection hidden="1"/>
    </xf>
    <xf numFmtId="0" fontId="128" fillId="0" borderId="65" xfId="0" applyFont="1" applyBorder="1" applyAlignment="1" applyProtection="1">
      <alignment horizontal="center" vertical="center" textRotation="90" wrapText="1"/>
      <protection locked="0"/>
    </xf>
    <xf numFmtId="0" fontId="108" fillId="11" borderId="1" xfId="0" applyFont="1" applyFill="1" applyBorder="1" applyAlignment="1">
      <alignment horizontal="left" vertical="center" wrapText="1"/>
    </xf>
    <xf numFmtId="0" fontId="108" fillId="12" borderId="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3" fillId="5" borderId="1" xfId="0" applyFont="1" applyFill="1" applyBorder="1" applyAlignment="1">
      <alignment horizontal="left" vertical="center" wrapText="1"/>
    </xf>
    <xf numFmtId="0" fontId="12" fillId="0" borderId="12" xfId="0" applyFont="1" applyBorder="1" applyAlignment="1">
      <alignment horizontal="left" vertical="center" wrapText="1"/>
    </xf>
    <xf numFmtId="0" fontId="12" fillId="0" borderId="2" xfId="0" applyFont="1" applyBorder="1" applyAlignment="1">
      <alignment horizontal="left" vertical="top" wrapText="1"/>
    </xf>
    <xf numFmtId="0" fontId="13" fillId="0" borderId="2" xfId="0" applyFont="1" applyBorder="1" applyAlignment="1">
      <alignment horizontal="center" vertical="center" wrapText="1"/>
    </xf>
    <xf numFmtId="9" fontId="108" fillId="0" borderId="3" xfId="0" applyNumberFormat="1" applyFont="1" applyBorder="1" applyAlignment="1">
      <alignment horizontal="center" vertical="center" wrapText="1"/>
    </xf>
    <xf numFmtId="0" fontId="13" fillId="17" borderId="2" xfId="0" applyFont="1" applyFill="1" applyBorder="1" applyAlignment="1">
      <alignment horizontal="center" vertical="center" textRotation="90" wrapText="1"/>
    </xf>
    <xf numFmtId="0" fontId="12" fillId="0" borderId="1" xfId="0" applyFont="1" applyBorder="1" applyAlignment="1">
      <alignment horizontal="center" vertical="center" wrapText="1"/>
    </xf>
    <xf numFmtId="0" fontId="12" fillId="11"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0" fontId="12" fillId="0" borderId="2" xfId="0" applyFont="1" applyBorder="1" applyAlignment="1" applyProtection="1">
      <alignment horizontal="center" vertical="center" wrapText="1"/>
      <protection locked="0"/>
    </xf>
    <xf numFmtId="0" fontId="12" fillId="0" borderId="1" xfId="0" applyFont="1" applyBorder="1" applyAlignment="1">
      <alignment horizontal="center" vertical="center" textRotation="90" wrapText="1"/>
    </xf>
    <xf numFmtId="0" fontId="122" fillId="5" borderId="45" xfId="0" applyFont="1" applyFill="1" applyBorder="1" applyAlignment="1" applyProtection="1">
      <alignment horizontal="center" vertical="center" textRotation="90" wrapText="1"/>
      <protection locked="0"/>
    </xf>
    <xf numFmtId="0" fontId="122" fillId="0" borderId="45" xfId="0" applyFont="1" applyBorder="1" applyAlignment="1" applyProtection="1">
      <alignment horizontal="center" vertical="center" textRotation="90" wrapText="1"/>
      <protection locked="0"/>
    </xf>
    <xf numFmtId="9" fontId="122" fillId="0" borderId="45" xfId="0" applyNumberFormat="1" applyFont="1" applyBorder="1" applyAlignment="1" applyProtection="1">
      <alignment horizontal="center" vertical="center" wrapText="1"/>
      <protection hidden="1"/>
    </xf>
    <xf numFmtId="0" fontId="122" fillId="0" borderId="83" xfId="0" applyFont="1" applyBorder="1" applyAlignment="1" applyProtection="1">
      <alignment horizontal="center" vertical="center" textRotation="90" wrapText="1"/>
      <protection locked="0"/>
    </xf>
    <xf numFmtId="0" fontId="108" fillId="11" borderId="2" xfId="0" applyFont="1" applyFill="1" applyBorder="1" applyAlignment="1">
      <alignment horizontal="left" vertical="center" wrapText="1"/>
    </xf>
    <xf numFmtId="0" fontId="108" fillId="12" borderId="2" xfId="0" applyFont="1" applyFill="1" applyBorder="1" applyAlignment="1">
      <alignment horizontal="left" vertical="center" wrapText="1"/>
    </xf>
    <xf numFmtId="0" fontId="108" fillId="0" borderId="2" xfId="0" applyFont="1" applyBorder="1" applyAlignment="1" applyProtection="1">
      <alignment horizontal="center" vertical="center" wrapText="1"/>
      <protection locked="0"/>
    </xf>
    <xf numFmtId="0" fontId="108" fillId="0" borderId="2" xfId="0" applyFont="1" applyBorder="1" applyAlignment="1">
      <alignment horizontal="center" vertical="top" textRotation="90" wrapText="1"/>
    </xf>
    <xf numFmtId="0" fontId="103" fillId="0" borderId="2" xfId="0" applyFont="1" applyBorder="1" applyAlignment="1">
      <alignment horizontal="left" vertical="top" wrapText="1"/>
    </xf>
    <xf numFmtId="0" fontId="122" fillId="0" borderId="45" xfId="0" applyFont="1" applyBorder="1" applyAlignment="1" applyProtection="1">
      <alignment horizontal="center" vertical="center" textRotation="90"/>
      <protection hidden="1"/>
    </xf>
    <xf numFmtId="0" fontId="122" fillId="5" borderId="45" xfId="0" applyFont="1" applyFill="1" applyBorder="1" applyAlignment="1" applyProtection="1">
      <alignment horizontal="center" vertical="center" textRotation="90"/>
      <protection locked="0"/>
    </xf>
    <xf numFmtId="0" fontId="122" fillId="0" borderId="45" xfId="0" applyFont="1" applyBorder="1" applyAlignment="1" applyProtection="1">
      <alignment horizontal="center" vertical="center" textRotation="90"/>
      <protection locked="0"/>
    </xf>
    <xf numFmtId="9" fontId="122" fillId="0" borderId="45" xfId="0" applyNumberFormat="1" applyFont="1" applyBorder="1" applyAlignment="1" applyProtection="1">
      <alignment horizontal="center" vertical="center"/>
      <protection hidden="1"/>
    </xf>
    <xf numFmtId="0" fontId="122" fillId="0" borderId="83" xfId="0" applyFont="1" applyBorder="1" applyAlignment="1" applyProtection="1">
      <alignment horizontal="center" vertical="center" textRotation="90"/>
      <protection locked="0"/>
    </xf>
    <xf numFmtId="9" fontId="122" fillId="0" borderId="1" xfId="0" applyNumberFormat="1" applyFont="1" applyBorder="1" applyAlignment="1">
      <alignment horizontal="center" vertical="center"/>
    </xf>
    <xf numFmtId="0" fontId="12" fillId="0" borderId="12" xfId="0" applyFont="1" applyBorder="1" applyAlignment="1">
      <alignment horizontal="center" vertical="center" wrapText="1"/>
    </xf>
    <xf numFmtId="0" fontId="12" fillId="4" borderId="12" xfId="0" applyFont="1" applyFill="1" applyBorder="1" applyAlignment="1">
      <alignment horizontal="center" vertical="center" wrapText="1"/>
    </xf>
    <xf numFmtId="0" fontId="12" fillId="5" borderId="12" xfId="0" applyFont="1" applyFill="1" applyBorder="1" applyAlignment="1">
      <alignment horizontal="left" vertical="center" wrapText="1"/>
    </xf>
    <xf numFmtId="0" fontId="108" fillId="0" borderId="12" xfId="0" applyFont="1" applyBorder="1" applyAlignment="1" applyProtection="1">
      <alignment horizontal="center" vertical="center" wrapText="1"/>
      <protection locked="0"/>
    </xf>
    <xf numFmtId="0" fontId="94" fillId="5" borderId="12" xfId="0" applyFont="1" applyFill="1" applyBorder="1" applyAlignment="1">
      <alignment horizontal="left" vertical="center" wrapText="1"/>
    </xf>
    <xf numFmtId="0" fontId="108" fillId="5" borderId="12" xfId="0" applyFont="1" applyFill="1" applyBorder="1" applyAlignment="1">
      <alignment horizontal="left" vertical="center" wrapText="1"/>
    </xf>
    <xf numFmtId="0" fontId="108" fillId="0" borderId="12" xfId="0" applyFont="1" applyBorder="1" applyAlignment="1">
      <alignment horizontal="left" vertical="center" wrapText="1"/>
    </xf>
    <xf numFmtId="0" fontId="108" fillId="0" borderId="1" xfId="0" applyFont="1" applyBorder="1" applyAlignment="1">
      <alignment horizontal="center" vertical="center" textRotation="90" wrapText="1"/>
    </xf>
    <xf numFmtId="0" fontId="12" fillId="0" borderId="1" xfId="0" applyFont="1" applyBorder="1" applyAlignment="1">
      <alignment horizontal="left" vertical="top" wrapText="1"/>
    </xf>
    <xf numFmtId="0" fontId="12" fillId="5" borderId="1" xfId="0" applyFont="1" applyFill="1" applyBorder="1" applyAlignment="1">
      <alignment horizontal="left" vertical="top" wrapText="1"/>
    </xf>
    <xf numFmtId="0" fontId="12" fillId="22" borderId="1" xfId="0" applyFont="1" applyFill="1" applyBorder="1" applyAlignment="1">
      <alignment horizontal="center" vertical="center" textRotation="90" wrapText="1"/>
    </xf>
    <xf numFmtId="9" fontId="108" fillId="0" borderId="1" xfId="0" applyNumberFormat="1" applyFont="1" applyBorder="1" applyAlignment="1">
      <alignment horizontal="center" vertical="center" wrapText="1"/>
    </xf>
    <xf numFmtId="0" fontId="13" fillId="28" borderId="1" xfId="0" applyFont="1" applyFill="1" applyBorder="1" applyAlignment="1">
      <alignment horizontal="center" vertical="center" textRotation="90" wrapText="1"/>
    </xf>
    <xf numFmtId="9" fontId="13" fillId="0" borderId="1" xfId="0" applyNumberFormat="1" applyFont="1" applyBorder="1" applyAlignment="1">
      <alignment horizontal="center" vertical="center" wrapText="1"/>
    </xf>
    <xf numFmtId="0" fontId="13" fillId="0" borderId="1" xfId="0" applyFont="1" applyBorder="1" applyAlignment="1">
      <alignment horizontal="center" vertical="center" textRotation="90" wrapText="1"/>
    </xf>
    <xf numFmtId="0" fontId="12" fillId="10" borderId="3" xfId="0" applyFont="1" applyFill="1" applyBorder="1" applyAlignment="1">
      <alignment horizontal="center" vertical="center" wrapText="1"/>
    </xf>
    <xf numFmtId="0" fontId="122" fillId="0" borderId="48" xfId="0" applyFont="1" applyBorder="1" applyAlignment="1" applyProtection="1">
      <alignment horizontal="center" vertical="center" textRotation="90" wrapText="1"/>
      <protection hidden="1"/>
    </xf>
    <xf numFmtId="0" fontId="122" fillId="5" borderId="46" xfId="0" applyFont="1" applyFill="1" applyBorder="1" applyAlignment="1" applyProtection="1">
      <alignment horizontal="center" vertical="center" textRotation="90" wrapText="1"/>
      <protection locked="0"/>
    </xf>
    <xf numFmtId="0" fontId="122" fillId="0" borderId="46" xfId="0" applyFont="1" applyBorder="1" applyAlignment="1" applyProtection="1">
      <alignment horizontal="center" vertical="center" textRotation="90" wrapText="1"/>
      <protection locked="0"/>
    </xf>
    <xf numFmtId="9" fontId="122" fillId="0" borderId="46" xfId="0" applyNumberFormat="1" applyFont="1" applyBorder="1" applyAlignment="1" applyProtection="1">
      <alignment horizontal="center" vertical="center" wrapText="1"/>
      <protection hidden="1"/>
    </xf>
    <xf numFmtId="0" fontId="122" fillId="0" borderId="85" xfId="0" applyFont="1" applyBorder="1" applyAlignment="1" applyProtection="1">
      <alignment horizontal="center" vertical="center" textRotation="90" wrapText="1"/>
      <protection locked="0"/>
    </xf>
    <xf numFmtId="0" fontId="12" fillId="0" borderId="3" xfId="0" applyFont="1" applyBorder="1" applyAlignment="1">
      <alignment horizontal="center" vertical="center" wrapText="1"/>
    </xf>
    <xf numFmtId="0" fontId="12" fillId="4" borderId="1" xfId="0" applyFont="1" applyFill="1" applyBorder="1" applyAlignment="1">
      <alignment vertical="center" wrapText="1"/>
    </xf>
    <xf numFmtId="0" fontId="12" fillId="5" borderId="1" xfId="0" applyFont="1" applyFill="1" applyBorder="1" applyAlignment="1">
      <alignment vertical="center" wrapText="1"/>
    </xf>
    <xf numFmtId="0" fontId="136" fillId="5" borderId="1" xfId="0" applyFont="1" applyFill="1" applyBorder="1" applyAlignment="1">
      <alignment horizontal="left" vertical="center" wrapText="1"/>
    </xf>
    <xf numFmtId="0" fontId="12" fillId="0" borderId="2" xfId="0" applyFont="1" applyBorder="1" applyAlignment="1">
      <alignment vertical="center" wrapText="1"/>
    </xf>
    <xf numFmtId="0" fontId="137" fillId="0" borderId="2" xfId="0" applyFont="1" applyBorder="1" applyAlignment="1">
      <alignment horizontal="left" vertical="top" wrapText="1"/>
    </xf>
    <xf numFmtId="0" fontId="13" fillId="21" borderId="2" xfId="0" applyFont="1" applyFill="1" applyBorder="1" applyAlignment="1">
      <alignment horizontal="center" vertical="center" textRotation="90" wrapText="1"/>
    </xf>
    <xf numFmtId="9" fontId="122" fillId="0" borderId="2" xfId="0" applyNumberFormat="1" applyFont="1" applyBorder="1" applyAlignment="1">
      <alignment vertical="center" wrapText="1"/>
    </xf>
    <xf numFmtId="0" fontId="12" fillId="10" borderId="2" xfId="0" applyFont="1" applyFill="1" applyBorder="1" applyAlignment="1">
      <alignment horizontal="center" vertical="center" wrapText="1"/>
    </xf>
    <xf numFmtId="0" fontId="122" fillId="0" borderId="2" xfId="0" applyFont="1" applyBorder="1" applyAlignment="1" applyProtection="1">
      <alignment horizontal="center" vertical="center" textRotation="90" wrapText="1"/>
      <protection hidden="1"/>
    </xf>
    <xf numFmtId="0" fontId="131" fillId="5" borderId="2" xfId="0" applyFont="1" applyFill="1" applyBorder="1" applyAlignment="1">
      <alignment horizontal="left" vertical="center" wrapText="1"/>
    </xf>
    <xf numFmtId="0" fontId="120" fillId="0" borderId="2" xfId="0" applyFont="1" applyBorder="1" applyAlignment="1">
      <alignment horizontal="left" vertical="center" wrapText="1"/>
    </xf>
    <xf numFmtId="9" fontId="122" fillId="0" borderId="12" xfId="0" applyNumberFormat="1" applyFont="1" applyBorder="1" applyAlignment="1">
      <alignment vertical="center" wrapText="1"/>
    </xf>
    <xf numFmtId="0" fontId="12" fillId="0" borderId="1" xfId="0" applyFont="1" applyBorder="1" applyAlignment="1">
      <alignment vertical="top" wrapText="1"/>
    </xf>
    <xf numFmtId="0" fontId="120" fillId="0" borderId="2" xfId="0" applyFont="1" applyBorder="1" applyAlignment="1">
      <alignment horizontal="left" vertical="top" wrapText="1"/>
    </xf>
    <xf numFmtId="0" fontId="13" fillId="28" borderId="2" xfId="0" applyFont="1" applyFill="1" applyBorder="1" applyAlignment="1">
      <alignment horizontal="center" vertical="center" textRotation="90" wrapText="1"/>
    </xf>
    <xf numFmtId="0" fontId="12" fillId="0" borderId="2" xfId="0" applyFont="1" applyBorder="1" applyAlignment="1">
      <alignment vertical="top" wrapText="1"/>
    </xf>
    <xf numFmtId="0" fontId="12" fillId="0" borderId="0" xfId="0" applyFont="1" applyAlignment="1">
      <alignment horizontal="left" vertical="center" wrapText="1" readingOrder="1"/>
    </xf>
    <xf numFmtId="0" fontId="12" fillId="0" borderId="101" xfId="0" applyFont="1" applyBorder="1" applyAlignment="1">
      <alignment horizontal="left" vertical="center" wrapText="1"/>
    </xf>
    <xf numFmtId="0" fontId="108" fillId="0" borderId="2" xfId="0" applyFont="1" applyBorder="1" applyAlignment="1">
      <alignment horizontal="center" vertical="center" textRotation="90" wrapText="1"/>
    </xf>
    <xf numFmtId="0" fontId="12" fillId="4" borderId="2" xfId="0" applyFont="1" applyFill="1" applyBorder="1" applyAlignment="1">
      <alignment vertical="center" wrapText="1"/>
    </xf>
    <xf numFmtId="0" fontId="12" fillId="5" borderId="2" xfId="0" applyFont="1" applyFill="1" applyBorder="1" applyAlignment="1">
      <alignment vertical="center" wrapText="1"/>
    </xf>
    <xf numFmtId="0" fontId="131" fillId="5" borderId="2" xfId="0" applyFont="1" applyFill="1" applyBorder="1" applyAlignment="1">
      <alignment horizontal="center" vertical="center" wrapText="1"/>
    </xf>
    <xf numFmtId="0" fontId="12" fillId="9" borderId="3" xfId="0" applyFont="1" applyFill="1" applyBorder="1" applyAlignment="1">
      <alignment horizontal="left" vertical="center" wrapText="1"/>
    </xf>
    <xf numFmtId="0" fontId="12" fillId="0" borderId="3" xfId="0" applyFont="1" applyBorder="1" applyAlignment="1" applyProtection="1">
      <alignment horizontal="center" vertical="center" wrapText="1"/>
      <protection locked="0"/>
    </xf>
    <xf numFmtId="0" fontId="13" fillId="5" borderId="3" xfId="0" applyFont="1" applyFill="1" applyBorder="1" applyAlignment="1">
      <alignment horizontal="left" vertical="center" wrapText="1"/>
    </xf>
    <xf numFmtId="0" fontId="12" fillId="0" borderId="3" xfId="0" applyFont="1" applyBorder="1" applyAlignment="1">
      <alignment horizontal="center" vertical="center" textRotation="90" wrapText="1"/>
    </xf>
    <xf numFmtId="0" fontId="104" fillId="0" borderId="2" xfId="0" applyFont="1" applyBorder="1" applyAlignment="1">
      <alignment horizontal="left" vertical="center" wrapText="1"/>
    </xf>
    <xf numFmtId="9" fontId="108" fillId="0" borderId="12" xfId="0" applyNumberFormat="1" applyFont="1" applyBorder="1" applyAlignment="1">
      <alignment horizontal="center" vertical="center" wrapText="1"/>
    </xf>
    <xf numFmtId="0" fontId="13" fillId="0" borderId="12" xfId="0" applyFont="1" applyBorder="1" applyAlignment="1">
      <alignment horizontal="center" vertical="center" textRotation="90" wrapText="1"/>
    </xf>
    <xf numFmtId="9" fontId="12" fillId="0" borderId="2" xfId="0" applyNumberFormat="1" applyFont="1" applyBorder="1" applyAlignment="1">
      <alignment horizontal="left" vertical="center" wrapText="1"/>
    </xf>
    <xf numFmtId="0" fontId="12" fillId="10" borderId="12" xfId="0" applyFont="1" applyFill="1" applyBorder="1" applyAlignment="1">
      <alignment horizontal="center" vertical="center" wrapText="1"/>
    </xf>
    <xf numFmtId="0" fontId="12" fillId="0" borderId="3" xfId="0" applyFont="1" applyBorder="1" applyAlignment="1">
      <alignment horizontal="left" vertical="top" wrapText="1"/>
    </xf>
    <xf numFmtId="0" fontId="122" fillId="5" borderId="48" xfId="0" applyFont="1" applyFill="1" applyBorder="1" applyAlignment="1" applyProtection="1">
      <alignment horizontal="center" vertical="center" textRotation="90" wrapText="1"/>
      <protection locked="0"/>
    </xf>
    <xf numFmtId="0" fontId="122" fillId="0" borderId="48" xfId="0" applyFont="1" applyBorder="1" applyAlignment="1" applyProtection="1">
      <alignment horizontal="center" vertical="center" textRotation="90" wrapText="1"/>
      <protection locked="0"/>
    </xf>
    <xf numFmtId="9" fontId="122" fillId="0" borderId="48" xfId="0" applyNumberFormat="1" applyFont="1" applyBorder="1" applyAlignment="1" applyProtection="1">
      <alignment horizontal="center" vertical="center" wrapText="1"/>
      <protection hidden="1"/>
    </xf>
    <xf numFmtId="0" fontId="122" fillId="0" borderId="102" xfId="0" applyFont="1" applyBorder="1" applyAlignment="1" applyProtection="1">
      <alignment horizontal="center" vertical="center" textRotation="90" wrapText="1"/>
      <protection locked="0"/>
    </xf>
    <xf numFmtId="9" fontId="122" fillId="0" borderId="12" xfId="0" applyNumberFormat="1" applyFont="1" applyBorder="1" applyAlignment="1">
      <alignment horizontal="center" vertical="center" wrapText="1"/>
    </xf>
    <xf numFmtId="9" fontId="105" fillId="0" borderId="12" xfId="0" applyNumberFormat="1" applyFont="1" applyBorder="1" applyAlignment="1">
      <alignment horizontal="center" vertical="center" wrapText="1"/>
    </xf>
    <xf numFmtId="0" fontId="12" fillId="16" borderId="12" xfId="0" applyFont="1" applyFill="1" applyBorder="1" applyAlignment="1">
      <alignment horizontal="center" vertical="center" textRotation="90" wrapText="1"/>
    </xf>
    <xf numFmtId="9" fontId="13" fillId="0" borderId="12" xfId="0" applyNumberFormat="1" applyFont="1" applyBorder="1" applyAlignment="1">
      <alignment horizontal="center" vertical="center" wrapText="1"/>
    </xf>
    <xf numFmtId="0" fontId="122" fillId="21" borderId="3" xfId="0" applyFont="1" applyFill="1" applyBorder="1" applyAlignment="1">
      <alignment horizontal="center" vertical="center" textRotation="90" wrapText="1"/>
    </xf>
    <xf numFmtId="0" fontId="122" fillId="0" borderId="12" xfId="0" applyFont="1" applyBorder="1" applyAlignment="1">
      <alignment horizontal="center" vertical="center" textRotation="90" wrapText="1"/>
    </xf>
    <xf numFmtId="0" fontId="12" fillId="3" borderId="2" xfId="0" applyFont="1" applyFill="1" applyBorder="1" applyAlignment="1">
      <alignment horizontal="left" vertical="center" wrapText="1"/>
    </xf>
    <xf numFmtId="0" fontId="12" fillId="5" borderId="12" xfId="0" applyFont="1" applyFill="1" applyBorder="1" applyAlignment="1">
      <alignment vertical="center" wrapText="1"/>
    </xf>
    <xf numFmtId="0" fontId="12" fillId="0" borderId="48" xfId="0" applyFont="1" applyBorder="1" applyAlignment="1" applyProtection="1">
      <alignment horizontal="center" vertical="center" wrapText="1"/>
      <protection locked="0"/>
    </xf>
    <xf numFmtId="0" fontId="119" fillId="0" borderId="103" xfId="0" applyFont="1" applyBorder="1" applyAlignment="1">
      <alignment horizontal="left" vertical="center" wrapText="1"/>
    </xf>
    <xf numFmtId="0" fontId="13" fillId="21" borderId="3" xfId="0" applyFont="1" applyFill="1" applyBorder="1" applyAlignment="1">
      <alignment horizontal="center" vertical="center" textRotation="90" wrapText="1"/>
    </xf>
    <xf numFmtId="9" fontId="13" fillId="0" borderId="3" xfId="0" applyNumberFormat="1" applyFont="1" applyBorder="1" applyAlignment="1">
      <alignment horizontal="center" vertical="center" wrapText="1"/>
    </xf>
    <xf numFmtId="0" fontId="13" fillId="0" borderId="3" xfId="0" applyFont="1" applyBorder="1" applyAlignment="1">
      <alignment horizontal="center" vertical="center" textRotation="90" wrapText="1"/>
    </xf>
    <xf numFmtId="9" fontId="12" fillId="0" borderId="3" xfId="0" applyNumberFormat="1" applyFont="1" applyBorder="1" applyAlignment="1">
      <alignment horizontal="center" vertical="center" wrapText="1"/>
    </xf>
    <xf numFmtId="0" fontId="12" fillId="29" borderId="3" xfId="0" applyFont="1" applyFill="1" applyBorder="1" applyAlignment="1">
      <alignment horizontal="center" vertical="center" wrapText="1"/>
    </xf>
    <xf numFmtId="9" fontId="122" fillId="0" borderId="3" xfId="0" applyNumberFormat="1" applyFont="1" applyBorder="1" applyAlignment="1">
      <alignment horizontal="center" vertical="center" wrapText="1"/>
    </xf>
    <xf numFmtId="9" fontId="105" fillId="0" borderId="3" xfId="0" applyNumberFormat="1" applyFont="1" applyBorder="1" applyAlignment="1">
      <alignment horizontal="center" vertical="center" wrapText="1"/>
    </xf>
    <xf numFmtId="0" fontId="12" fillId="21" borderId="3" xfId="0" applyFont="1" applyFill="1" applyBorder="1" applyAlignment="1">
      <alignment horizontal="center" vertical="center" textRotation="90" wrapText="1"/>
    </xf>
    <xf numFmtId="0" fontId="13" fillId="0" borderId="2" xfId="0" applyFont="1" applyBorder="1" applyAlignment="1">
      <alignment horizontal="left" vertical="center" wrapText="1"/>
    </xf>
    <xf numFmtId="0" fontId="12" fillId="0" borderId="2" xfId="0" applyFont="1" applyBorder="1" applyAlignment="1">
      <alignment horizontal="justify" vertical="center" wrapText="1"/>
    </xf>
    <xf numFmtId="0" fontId="12" fillId="23" borderId="2" xfId="0" applyFont="1" applyFill="1" applyBorder="1" applyAlignment="1">
      <alignment horizontal="center" vertical="center" wrapText="1"/>
    </xf>
    <xf numFmtId="9" fontId="58" fillId="0" borderId="2" xfId="61" applyFont="1" applyBorder="1" applyAlignment="1">
      <alignment horizontal="left" vertical="center" wrapText="1"/>
    </xf>
    <xf numFmtId="0" fontId="12" fillId="14" borderId="2" xfId="0" applyFont="1" applyFill="1" applyBorder="1" applyAlignment="1">
      <alignment horizontal="center" vertical="center" textRotation="90" wrapText="1"/>
    </xf>
    <xf numFmtId="0" fontId="12" fillId="0" borderId="22" xfId="0" applyFont="1" applyBorder="1" applyAlignment="1" applyProtection="1">
      <alignment horizontal="center" vertical="center" wrapText="1"/>
      <protection locked="0"/>
    </xf>
    <xf numFmtId="0" fontId="12" fillId="4" borderId="2" xfId="0" applyFont="1" applyFill="1" applyBorder="1" applyAlignment="1">
      <alignment horizontal="center" vertical="center" wrapText="1"/>
    </xf>
    <xf numFmtId="0" fontId="13" fillId="5" borderId="12" xfId="0" applyFont="1" applyFill="1" applyBorder="1" applyAlignment="1" applyProtection="1">
      <alignment horizontal="left" vertical="center" wrapText="1"/>
      <protection locked="0"/>
    </xf>
    <xf numFmtId="0" fontId="12" fillId="0" borderId="2" xfId="0" applyFont="1" applyBorder="1" applyAlignment="1" applyProtection="1">
      <alignment horizontal="left" vertical="center" wrapText="1"/>
      <protection locked="0"/>
    </xf>
    <xf numFmtId="0" fontId="104" fillId="5" borderId="2" xfId="0" applyFont="1" applyFill="1" applyBorder="1" applyAlignment="1">
      <alignment horizontal="left" vertical="center" wrapText="1"/>
    </xf>
    <xf numFmtId="0" fontId="116" fillId="5" borderId="47" xfId="0" applyFont="1" applyFill="1" applyBorder="1" applyAlignment="1" applyProtection="1">
      <alignment horizontal="center" vertical="center" textRotation="90" wrapText="1"/>
      <protection locked="0"/>
    </xf>
    <xf numFmtId="0" fontId="116" fillId="0" borderId="47" xfId="0" applyFont="1" applyBorder="1" applyAlignment="1" applyProtection="1">
      <alignment horizontal="center" vertical="center" textRotation="90" wrapText="1"/>
      <protection locked="0"/>
    </xf>
    <xf numFmtId="0" fontId="116" fillId="0" borderId="65" xfId="0" applyFont="1" applyBorder="1" applyAlignment="1" applyProtection="1">
      <alignment horizontal="center" vertical="center" textRotation="90" wrapText="1"/>
      <protection locked="0"/>
    </xf>
    <xf numFmtId="0" fontId="122" fillId="21" borderId="2" xfId="0" applyFont="1" applyFill="1" applyBorder="1" applyAlignment="1">
      <alignment horizontal="center" vertical="center" textRotation="90" wrapText="1"/>
    </xf>
    <xf numFmtId="0" fontId="94" fillId="0" borderId="2" xfId="0" applyFont="1" applyBorder="1" applyAlignment="1">
      <alignment horizontal="left" vertical="center" wrapText="1"/>
    </xf>
    <xf numFmtId="0" fontId="12" fillId="5" borderId="2" xfId="0" applyFont="1" applyFill="1" applyBorder="1" applyAlignment="1">
      <alignment horizontal="center" vertical="center" wrapText="1"/>
    </xf>
    <xf numFmtId="0" fontId="12" fillId="21" borderId="2" xfId="0" applyFont="1" applyFill="1" applyBorder="1" applyAlignment="1">
      <alignment horizontal="center" vertical="center" textRotation="90" wrapText="1"/>
    </xf>
    <xf numFmtId="0" fontId="108" fillId="0" borderId="2" xfId="0" applyFont="1" applyBorder="1" applyAlignment="1" applyProtection="1">
      <alignment horizontal="left" vertical="center" wrapText="1"/>
      <protection locked="0"/>
    </xf>
    <xf numFmtId="0" fontId="108" fillId="0" borderId="1" xfId="0" applyFont="1" applyBorder="1" applyAlignment="1">
      <alignment horizontal="left" vertical="center" wrapText="1"/>
    </xf>
    <xf numFmtId="0" fontId="119" fillId="5" borderId="2" xfId="0" applyFont="1" applyFill="1" applyBorder="1" applyAlignment="1">
      <alignment horizontal="left" vertical="center" wrapText="1"/>
    </xf>
    <xf numFmtId="0" fontId="108" fillId="0" borderId="45" xfId="0" applyFont="1" applyBorder="1" applyAlignment="1" applyProtection="1">
      <alignment horizontal="center" vertical="center" wrapText="1"/>
      <protection locked="0"/>
    </xf>
    <xf numFmtId="0" fontId="13" fillId="0" borderId="12" xfId="0" applyFont="1" applyBorder="1" applyAlignment="1" applyProtection="1">
      <alignment horizontal="left" vertical="center" wrapText="1"/>
      <protection locked="0"/>
    </xf>
    <xf numFmtId="0" fontId="108" fillId="0" borderId="1" xfId="0" applyFont="1" applyBorder="1" applyAlignment="1" applyProtection="1">
      <alignment horizontal="left" vertical="center" wrapText="1"/>
      <protection locked="0"/>
    </xf>
    <xf numFmtId="10" fontId="122" fillId="0" borderId="2" xfId="0"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5" borderId="1" xfId="0" applyFont="1" applyFill="1" applyBorder="1" applyAlignment="1">
      <alignment horizontal="center" vertical="center" wrapText="1"/>
    </xf>
    <xf numFmtId="0" fontId="12" fillId="9" borderId="1" xfId="0" applyFont="1" applyFill="1" applyBorder="1" applyAlignment="1">
      <alignment horizontal="left" vertical="center" wrapText="1"/>
    </xf>
    <xf numFmtId="0" fontId="13" fillId="0" borderId="2" xfId="0" applyFont="1" applyBorder="1" applyAlignment="1">
      <alignment horizontal="left" vertical="top" wrapText="1"/>
    </xf>
    <xf numFmtId="0" fontId="12" fillId="28" borderId="2" xfId="0" applyFont="1" applyFill="1" applyBorder="1" applyAlignment="1">
      <alignment horizontal="center" vertical="center" textRotation="90" wrapText="1"/>
    </xf>
    <xf numFmtId="0" fontId="12" fillId="5" borderId="12" xfId="0" applyFont="1" applyFill="1" applyBorder="1" applyAlignment="1">
      <alignment horizontal="center" vertical="center" wrapText="1"/>
    </xf>
    <xf numFmtId="0" fontId="12" fillId="9" borderId="1" xfId="0" applyFont="1" applyFill="1" applyBorder="1" applyAlignment="1">
      <alignment vertical="center" wrapText="1"/>
    </xf>
    <xf numFmtId="0" fontId="12" fillId="5" borderId="81" xfId="0" applyFont="1" applyFill="1" applyBorder="1" applyAlignment="1" applyProtection="1">
      <alignment vertical="center" wrapText="1"/>
      <protection locked="0"/>
    </xf>
    <xf numFmtId="0" fontId="134" fillId="0" borderId="2" xfId="0" applyFont="1" applyBorder="1" applyAlignment="1">
      <alignment horizontal="left" vertical="top" wrapText="1"/>
    </xf>
    <xf numFmtId="0" fontId="12" fillId="9" borderId="2" xfId="0" applyFont="1" applyFill="1" applyBorder="1" applyAlignment="1">
      <alignment vertical="center" wrapText="1"/>
    </xf>
    <xf numFmtId="0" fontId="13" fillId="0" borderId="12" xfId="0" applyFont="1" applyBorder="1" applyAlignment="1">
      <alignment horizontal="left" vertical="center" wrapText="1"/>
    </xf>
    <xf numFmtId="0" fontId="12" fillId="0" borderId="1" xfId="0" applyFont="1" applyBorder="1" applyAlignment="1">
      <alignment horizontal="left" vertical="center" wrapText="1"/>
    </xf>
    <xf numFmtId="0" fontId="12" fillId="0" borderId="12" xfId="0" applyFont="1" applyBorder="1" applyAlignment="1">
      <alignment vertical="center" wrapText="1"/>
    </xf>
    <xf numFmtId="0" fontId="13" fillId="0" borderId="1" xfId="0" applyFont="1" applyBorder="1" applyAlignment="1">
      <alignment horizontal="left" vertical="top" wrapText="1"/>
    </xf>
    <xf numFmtId="9" fontId="12" fillId="0" borderId="1" xfId="0" applyNumberFormat="1" applyFont="1" applyBorder="1" applyAlignment="1">
      <alignment horizontal="center" vertical="center" wrapText="1"/>
    </xf>
    <xf numFmtId="0" fontId="12" fillId="23" borderId="1" xfId="0" applyFont="1" applyFill="1" applyBorder="1" applyAlignment="1">
      <alignment horizontal="center" vertical="center" wrapText="1"/>
    </xf>
    <xf numFmtId="164" fontId="122" fillId="0" borderId="2" xfId="0" applyNumberFormat="1" applyFont="1" applyBorder="1" applyAlignment="1">
      <alignment horizontal="center" vertical="center" wrapText="1"/>
    </xf>
    <xf numFmtId="164" fontId="13" fillId="0" borderId="2" xfId="0" applyNumberFormat="1" applyFont="1" applyBorder="1" applyAlignment="1">
      <alignment horizontal="center" vertical="center" wrapText="1"/>
    </xf>
    <xf numFmtId="0" fontId="12" fillId="9" borderId="2" xfId="0" applyFont="1" applyFill="1" applyBorder="1" applyAlignment="1">
      <alignment horizontal="left" vertical="center" wrapText="1"/>
    </xf>
    <xf numFmtId="0" fontId="119" fillId="0" borderId="1" xfId="0" applyFont="1" applyBorder="1" applyAlignment="1">
      <alignment horizontal="left" vertical="center" wrapText="1"/>
    </xf>
    <xf numFmtId="0" fontId="13" fillId="21" borderId="1" xfId="0" applyFont="1" applyFill="1" applyBorder="1" applyAlignment="1">
      <alignment horizontal="center" vertical="center" textRotation="90" wrapText="1"/>
    </xf>
    <xf numFmtId="0" fontId="12" fillId="10" borderId="2" xfId="0" applyFont="1" applyFill="1" applyBorder="1" applyAlignment="1">
      <alignment horizontal="left" vertical="center" wrapText="1"/>
    </xf>
    <xf numFmtId="0" fontId="108" fillId="0" borderId="3" xfId="0" applyFont="1" applyBorder="1" applyAlignment="1">
      <alignment horizontal="left" vertical="center" wrapText="1"/>
    </xf>
    <xf numFmtId="0" fontId="119" fillId="0" borderId="104" xfId="0" applyFont="1" applyBorder="1" applyAlignment="1">
      <alignment horizontal="left" vertical="center" wrapText="1"/>
    </xf>
    <xf numFmtId="0" fontId="108" fillId="0" borderId="22" xfId="0" applyFont="1" applyBorder="1" applyAlignment="1">
      <alignment horizontal="left" vertical="center" wrapText="1"/>
    </xf>
    <xf numFmtId="0" fontId="12" fillId="0" borderId="0" xfId="0" applyFont="1" applyAlignment="1">
      <alignment horizontal="left" vertical="center" wrapText="1"/>
    </xf>
    <xf numFmtId="0" fontId="12" fillId="0" borderId="86" xfId="0" applyFont="1" applyBorder="1" applyAlignment="1">
      <alignment horizontal="left" vertical="center" wrapText="1"/>
    </xf>
    <xf numFmtId="0" fontId="119" fillId="0" borderId="105" xfId="0" applyFont="1" applyBorder="1" applyAlignment="1">
      <alignment horizontal="left" vertical="center" wrapText="1"/>
    </xf>
    <xf numFmtId="2" fontId="13" fillId="21" borderId="1" xfId="0" applyNumberFormat="1" applyFont="1" applyFill="1" applyBorder="1" applyAlignment="1">
      <alignment horizontal="center" vertical="center" textRotation="90" wrapText="1"/>
    </xf>
    <xf numFmtId="0" fontId="122" fillId="0" borderId="87" xfId="0" applyFont="1" applyBorder="1" applyAlignment="1" applyProtection="1">
      <alignment horizontal="center" vertical="center" textRotation="90" wrapText="1"/>
      <protection hidden="1"/>
    </xf>
    <xf numFmtId="0" fontId="122" fillId="5" borderId="88" xfId="0" applyFont="1" applyFill="1" applyBorder="1" applyAlignment="1" applyProtection="1">
      <alignment horizontal="center" vertical="center" textRotation="90" wrapText="1"/>
      <protection locked="0"/>
    </xf>
    <xf numFmtId="0" fontId="122" fillId="0" borderId="88" xfId="0" applyFont="1" applyBorder="1" applyAlignment="1" applyProtection="1">
      <alignment horizontal="center" vertical="center" textRotation="90" wrapText="1"/>
      <protection locked="0"/>
    </xf>
    <xf numFmtId="9" fontId="122" fillId="0" borderId="88" xfId="0" applyNumberFormat="1" applyFont="1" applyBorder="1" applyAlignment="1" applyProtection="1">
      <alignment horizontal="center" vertical="center" wrapText="1"/>
      <protection hidden="1"/>
    </xf>
    <xf numFmtId="0" fontId="122" fillId="0" borderId="89" xfId="0" applyFont="1" applyBorder="1" applyAlignment="1" applyProtection="1">
      <alignment horizontal="center" vertical="center" textRotation="90" wrapText="1"/>
      <protection locked="0"/>
    </xf>
    <xf numFmtId="0" fontId="12" fillId="4" borderId="2" xfId="0" applyFont="1" applyFill="1" applyBorder="1" applyAlignment="1">
      <alignment horizontal="left" vertical="center" wrapText="1"/>
    </xf>
    <xf numFmtId="0" fontId="108" fillId="5" borderId="3" xfId="0" applyFont="1" applyFill="1" applyBorder="1" applyAlignment="1">
      <alignment vertical="center" wrapText="1"/>
    </xf>
    <xf numFmtId="0" fontId="104" fillId="0" borderId="3" xfId="0" applyFont="1" applyBorder="1" applyAlignment="1">
      <alignment horizontal="left" vertical="center" wrapText="1"/>
    </xf>
    <xf numFmtId="0" fontId="12" fillId="0" borderId="3" xfId="0" applyFont="1" applyBorder="1" applyAlignment="1">
      <alignment vertical="top" wrapText="1"/>
    </xf>
    <xf numFmtId="0" fontId="94" fillId="5" borderId="3" xfId="0" applyFont="1" applyFill="1" applyBorder="1" applyAlignment="1">
      <alignment vertical="center" wrapText="1"/>
    </xf>
    <xf numFmtId="0" fontId="108" fillId="0" borderId="3" xfId="0" applyFont="1" applyBorder="1" applyAlignment="1">
      <alignment vertical="center" wrapText="1"/>
    </xf>
    <xf numFmtId="0" fontId="119" fillId="5" borderId="0" xfId="0" applyFont="1" applyFill="1" applyAlignment="1">
      <alignment horizontal="left" vertical="center" wrapText="1"/>
    </xf>
    <xf numFmtId="9" fontId="108" fillId="0" borderId="2" xfId="0" applyNumberFormat="1" applyFont="1" applyBorder="1" applyAlignment="1">
      <alignment horizontal="left" vertical="center" wrapText="1"/>
    </xf>
    <xf numFmtId="0" fontId="122" fillId="0" borderId="82" xfId="0" applyFont="1" applyBorder="1" applyAlignment="1" applyProtection="1">
      <alignment horizontal="center" vertical="center" textRotation="90" wrapText="1"/>
      <protection hidden="1"/>
    </xf>
    <xf numFmtId="0" fontId="103" fillId="0" borderId="2" xfId="0" applyFont="1" applyBorder="1" applyAlignment="1">
      <alignment horizontal="left" vertical="center" wrapText="1"/>
    </xf>
    <xf numFmtId="0" fontId="122" fillId="16" borderId="2" xfId="0" applyFont="1" applyFill="1" applyBorder="1" applyAlignment="1">
      <alignment horizontal="center" vertical="center" textRotation="90" wrapText="1"/>
    </xf>
    <xf numFmtId="0" fontId="119" fillId="0" borderId="2" xfId="0" applyFont="1" applyBorder="1" applyAlignment="1">
      <alignment horizontal="left" vertical="center" wrapText="1"/>
    </xf>
    <xf numFmtId="0" fontId="13" fillId="16" borderId="2" xfId="0" applyFont="1" applyFill="1" applyBorder="1" applyAlignment="1">
      <alignment horizontal="center" vertical="center" textRotation="90" wrapText="1"/>
    </xf>
    <xf numFmtId="0" fontId="108" fillId="0" borderId="2" xfId="0" applyFont="1" applyBorder="1" applyAlignment="1">
      <alignment horizontal="center" vertical="center" wrapText="1"/>
    </xf>
    <xf numFmtId="0" fontId="12" fillId="7" borderId="2" xfId="0" applyFont="1" applyFill="1" applyBorder="1" applyAlignment="1">
      <alignment horizontal="left" vertical="center" wrapText="1"/>
    </xf>
    <xf numFmtId="0" fontId="12" fillId="0" borderId="84" xfId="0" applyFont="1" applyBorder="1" applyAlignment="1" applyProtection="1">
      <alignment horizontal="center" vertical="center" wrapText="1"/>
      <protection locked="0"/>
    </xf>
    <xf numFmtId="0" fontId="94" fillId="5" borderId="2" xfId="0" applyFont="1" applyFill="1" applyBorder="1" applyAlignment="1">
      <alignment horizontal="left" vertical="center" wrapText="1"/>
    </xf>
    <xf numFmtId="0" fontId="12" fillId="0" borderId="47" xfId="0" applyFont="1" applyBorder="1" applyAlignment="1" applyProtection="1">
      <alignment horizontal="center" vertical="center" textRotation="90" wrapText="1"/>
      <protection locked="0"/>
    </xf>
    <xf numFmtId="0" fontId="12" fillId="0" borderId="65" xfId="0" applyFont="1" applyBorder="1" applyAlignment="1" applyProtection="1">
      <alignment horizontal="center" vertical="center" textRotation="90" wrapText="1"/>
      <protection locked="0"/>
    </xf>
    <xf numFmtId="0" fontId="134" fillId="0" borderId="2" xfId="0" applyFont="1" applyBorder="1" applyAlignment="1">
      <alignment horizontal="center" vertical="center" wrapText="1"/>
    </xf>
    <xf numFmtId="0" fontId="105" fillId="0" borderId="2" xfId="0" applyFont="1" applyBorder="1" applyAlignment="1" applyProtection="1">
      <alignment horizontal="left" vertical="center" wrapText="1"/>
      <protection locked="0"/>
    </xf>
    <xf numFmtId="0" fontId="12" fillId="0" borderId="1" xfId="0" applyFont="1" applyBorder="1" applyAlignment="1" applyProtection="1">
      <alignment horizontal="left" vertical="center" wrapText="1"/>
      <protection locked="0"/>
    </xf>
    <xf numFmtId="0" fontId="12" fillId="13" borderId="2" xfId="0" applyFont="1" applyFill="1" applyBorder="1" applyAlignment="1">
      <alignment horizontal="left" vertical="center" wrapText="1"/>
    </xf>
    <xf numFmtId="0" fontId="134" fillId="5" borderId="97" xfId="0" applyFont="1" applyFill="1" applyBorder="1" applyAlignment="1">
      <alignment vertical="top" wrapText="1"/>
    </xf>
    <xf numFmtId="0" fontId="108" fillId="0" borderId="2" xfId="0" applyFont="1" applyBorder="1" applyAlignment="1">
      <alignment horizontal="left" vertical="top" wrapText="1"/>
    </xf>
    <xf numFmtId="0" fontId="121" fillId="0" borderId="2" xfId="0" applyFont="1" applyBorder="1" applyAlignment="1">
      <alignment horizontal="left" vertical="top" wrapText="1"/>
    </xf>
    <xf numFmtId="0" fontId="12" fillId="0" borderId="0" xfId="0" applyFont="1" applyAlignment="1">
      <alignment horizontal="left" vertical="top" wrapText="1"/>
    </xf>
    <xf numFmtId="0" fontId="155" fillId="5" borderId="2" xfId="0" applyFont="1" applyFill="1" applyBorder="1" applyAlignment="1">
      <alignment vertical="center" wrapText="1"/>
    </xf>
    <xf numFmtId="0" fontId="108" fillId="5" borderId="2" xfId="0" applyFont="1" applyFill="1" applyBorder="1" applyAlignment="1">
      <alignment horizontal="left" vertical="top" wrapText="1"/>
    </xf>
    <xf numFmtId="0" fontId="119" fillId="0" borderId="2" xfId="0" applyFont="1" applyBorder="1" applyAlignment="1">
      <alignment horizontal="left" vertical="top" wrapText="1"/>
    </xf>
    <xf numFmtId="0" fontId="128" fillId="5" borderId="2" xfId="0" applyFont="1" applyFill="1" applyBorder="1" applyAlignment="1" applyProtection="1">
      <alignment horizontal="center" vertical="center" textRotation="90" wrapText="1"/>
      <protection locked="0"/>
    </xf>
    <xf numFmtId="0" fontId="128" fillId="0" borderId="2" xfId="0" applyFont="1" applyBorder="1" applyAlignment="1" applyProtection="1">
      <alignment horizontal="center" vertical="center" textRotation="90" wrapText="1"/>
      <protection locked="0"/>
    </xf>
    <xf numFmtId="9" fontId="122" fillId="0" borderId="2" xfId="0" applyNumberFormat="1" applyFont="1" applyBorder="1" applyAlignment="1" applyProtection="1">
      <alignment horizontal="center" vertical="center" wrapText="1"/>
      <protection hidden="1"/>
    </xf>
    <xf numFmtId="0" fontId="12" fillId="0" borderId="2" xfId="0" applyFont="1" applyBorder="1" applyAlignment="1" applyProtection="1">
      <alignment horizontal="center" vertical="center" textRotation="90" wrapText="1"/>
      <protection locked="0"/>
    </xf>
    <xf numFmtId="0" fontId="12" fillId="16" borderId="1" xfId="0" applyFont="1" applyFill="1" applyBorder="1" applyAlignment="1">
      <alignment horizontal="center" vertical="center" textRotation="90" wrapText="1"/>
    </xf>
    <xf numFmtId="0" fontId="108" fillId="28" borderId="1" xfId="0" applyFont="1" applyFill="1" applyBorder="1" applyAlignment="1">
      <alignment horizontal="center" vertical="center" textRotation="90" wrapText="1"/>
    </xf>
    <xf numFmtId="0" fontId="155" fillId="0" borderId="2" xfId="0" applyFont="1" applyBorder="1" applyAlignment="1">
      <alignment horizontal="left" vertical="center" wrapText="1"/>
    </xf>
    <xf numFmtId="0" fontId="134" fillId="0" borderId="2" xfId="0" applyFont="1" applyBorder="1" applyAlignment="1">
      <alignment horizontal="justify" vertical="center" wrapText="1"/>
    </xf>
    <xf numFmtId="9" fontId="122" fillId="0" borderId="1" xfId="0" applyNumberFormat="1" applyFont="1" applyBorder="1" applyAlignment="1">
      <alignment horizontal="center" vertical="center" wrapText="1"/>
    </xf>
    <xf numFmtId="0" fontId="134" fillId="0" borderId="0" xfId="0" applyFont="1" applyAlignment="1">
      <alignment horizontal="justify" vertical="center" wrapText="1"/>
    </xf>
    <xf numFmtId="0" fontId="155" fillId="0" borderId="1" xfId="0" applyFont="1" applyBorder="1" applyAlignment="1">
      <alignment vertical="center" wrapText="1"/>
    </xf>
    <xf numFmtId="0" fontId="119" fillId="5" borderId="1" xfId="0" applyFont="1" applyFill="1" applyBorder="1" applyAlignment="1">
      <alignment horizontal="left" vertical="center" wrapText="1"/>
    </xf>
    <xf numFmtId="0" fontId="134" fillId="0" borderId="2" xfId="0" applyFont="1" applyBorder="1" applyAlignment="1">
      <alignment wrapText="1"/>
    </xf>
    <xf numFmtId="0" fontId="12" fillId="0" borderId="5" xfId="0" applyFont="1" applyBorder="1" applyAlignment="1" applyProtection="1">
      <alignment horizontal="center" vertical="center" wrapText="1"/>
      <protection locked="0"/>
    </xf>
    <xf numFmtId="0" fontId="155" fillId="5" borderId="2" xfId="0" applyFont="1" applyFill="1" applyBorder="1" applyAlignment="1">
      <alignment horizontal="justify" vertical="center" wrapText="1"/>
    </xf>
    <xf numFmtId="0" fontId="12" fillId="0" borderId="7" xfId="0" applyFont="1" applyBorder="1" applyAlignment="1">
      <alignment horizontal="left" vertical="center" wrapText="1"/>
    </xf>
    <xf numFmtId="0" fontId="134" fillId="0" borderId="2" xfId="0" applyFont="1" applyBorder="1" applyAlignment="1">
      <alignment vertical="center" wrapText="1"/>
    </xf>
    <xf numFmtId="0" fontId="13" fillId="0" borderId="0" xfId="0" applyFont="1" applyAlignment="1">
      <alignment horizontal="left" vertical="top" wrapText="1"/>
    </xf>
    <xf numFmtId="0" fontId="22" fillId="5" borderId="25" xfId="59" applyFont="1" applyFill="1" applyBorder="1" applyAlignment="1">
      <alignment horizontal="left" vertical="top" wrapText="1"/>
    </xf>
    <xf numFmtId="0" fontId="22" fillId="5" borderId="0" xfId="59" applyFont="1" applyFill="1" applyAlignment="1">
      <alignment horizontal="left" vertical="top" wrapText="1"/>
    </xf>
    <xf numFmtId="0" fontId="22" fillId="5" borderId="24" xfId="59" applyFont="1" applyFill="1" applyBorder="1" applyAlignment="1">
      <alignment horizontal="left" vertical="top" wrapText="1"/>
    </xf>
    <xf numFmtId="0" fontId="28" fillId="5" borderId="0" xfId="60" applyFont="1" applyFill="1" applyAlignment="1">
      <alignment horizontal="center" vertical="center" wrapText="1"/>
    </xf>
    <xf numFmtId="0" fontId="28" fillId="5" borderId="0" xfId="59" applyFont="1" applyFill="1" applyAlignment="1">
      <alignment horizontal="center" vertical="center"/>
    </xf>
    <xf numFmtId="0" fontId="25" fillId="5" borderId="49" xfId="0" applyFont="1" applyFill="1" applyBorder="1" applyAlignment="1">
      <alignment horizontal="left" vertical="center" wrapText="1"/>
    </xf>
    <xf numFmtId="0" fontId="25" fillId="5" borderId="50" xfId="0" applyFont="1" applyFill="1" applyBorder="1" applyAlignment="1">
      <alignment horizontal="left" vertical="center" wrapText="1"/>
    </xf>
    <xf numFmtId="0" fontId="26" fillId="5" borderId="43" xfId="59" applyFont="1" applyFill="1" applyBorder="1" applyAlignment="1">
      <alignment horizontal="justify" vertical="center" wrapText="1"/>
    </xf>
    <xf numFmtId="0" fontId="26" fillId="5" borderId="44" xfId="59" applyFont="1" applyFill="1" applyBorder="1" applyAlignment="1">
      <alignment horizontal="justify" vertical="center" wrapText="1"/>
    </xf>
    <xf numFmtId="0" fontId="28" fillId="5" borderId="51" xfId="0" applyFont="1" applyFill="1" applyBorder="1" applyAlignment="1">
      <alignment horizontal="left" vertical="center" wrapText="1"/>
    </xf>
    <xf numFmtId="0" fontId="28" fillId="5" borderId="52" xfId="0" applyFont="1" applyFill="1" applyBorder="1" applyAlignment="1">
      <alignment horizontal="left" vertical="center" wrapText="1"/>
    </xf>
    <xf numFmtId="0" fontId="29" fillId="5" borderId="53" xfId="0" applyFont="1" applyFill="1" applyBorder="1" applyAlignment="1">
      <alignment horizontal="justify" vertical="center" wrapText="1"/>
    </xf>
    <xf numFmtId="0" fontId="29" fillId="5" borderId="54" xfId="0" applyFont="1" applyFill="1" applyBorder="1" applyAlignment="1">
      <alignment horizontal="justify" vertical="center" wrapText="1"/>
    </xf>
    <xf numFmtId="0" fontId="25" fillId="5" borderId="41" xfId="0" applyFont="1" applyFill="1" applyBorder="1" applyAlignment="1">
      <alignment horizontal="left" vertical="center" wrapText="1"/>
    </xf>
    <xf numFmtId="0" fontId="25" fillId="5" borderId="42" xfId="0" applyFont="1" applyFill="1" applyBorder="1" applyAlignment="1">
      <alignment horizontal="left" vertical="center" wrapText="1"/>
    </xf>
    <xf numFmtId="0" fontId="21" fillId="8" borderId="27" xfId="59" applyFont="1" applyFill="1" applyBorder="1" applyAlignment="1">
      <alignment horizontal="center" vertical="center" wrapText="1"/>
    </xf>
    <xf numFmtId="0" fontId="21" fillId="8" borderId="28" xfId="59" applyFont="1" applyFill="1" applyBorder="1" applyAlignment="1">
      <alignment horizontal="center" vertical="center" wrapText="1"/>
    </xf>
    <xf numFmtId="0" fontId="21" fillId="8" borderId="23" xfId="59" applyFont="1" applyFill="1" applyBorder="1" applyAlignment="1">
      <alignment horizontal="center" vertical="center" wrapText="1"/>
    </xf>
    <xf numFmtId="0" fontId="22" fillId="0" borderId="25" xfId="59" quotePrefix="1" applyFont="1" applyBorder="1" applyAlignment="1">
      <alignment horizontal="left" vertical="center" wrapText="1"/>
    </xf>
    <xf numFmtId="0" fontId="22" fillId="0" borderId="0" xfId="59" quotePrefix="1" applyFont="1" applyAlignment="1">
      <alignment horizontal="left" vertical="center" wrapText="1"/>
    </xf>
    <xf numFmtId="0" fontId="22" fillId="0" borderId="24" xfId="59" quotePrefix="1" applyFont="1" applyBorder="1" applyAlignment="1">
      <alignment horizontal="left" vertical="center" wrapText="1"/>
    </xf>
    <xf numFmtId="0" fontId="22" fillId="0" borderId="31" xfId="59" quotePrefix="1" applyFont="1" applyBorder="1" applyAlignment="1">
      <alignment horizontal="left" vertical="center" wrapText="1"/>
    </xf>
    <xf numFmtId="0" fontId="22" fillId="0" borderId="6" xfId="59" quotePrefix="1" applyFont="1" applyBorder="1" applyAlignment="1">
      <alignment horizontal="left" vertical="center" wrapText="1"/>
    </xf>
    <xf numFmtId="0" fontId="22" fillId="0" borderId="32" xfId="59" quotePrefix="1" applyFont="1" applyBorder="1" applyAlignment="1">
      <alignment horizontal="left" vertical="center" wrapText="1"/>
    </xf>
    <xf numFmtId="0" fontId="24" fillId="5" borderId="29" xfId="59" quotePrefix="1" applyFont="1" applyFill="1" applyBorder="1" applyAlignment="1">
      <alignment horizontal="left" vertical="top" wrapText="1"/>
    </xf>
    <xf numFmtId="0" fontId="25" fillId="5" borderId="9" xfId="59" quotePrefix="1" applyFont="1" applyFill="1" applyBorder="1" applyAlignment="1">
      <alignment horizontal="left" vertical="top" wrapText="1"/>
    </xf>
    <xf numFmtId="0" fontId="25" fillId="5" borderId="30" xfId="59" quotePrefix="1" applyFont="1" applyFill="1" applyBorder="1" applyAlignment="1">
      <alignment horizontal="left" vertical="top" wrapText="1"/>
    </xf>
    <xf numFmtId="0" fontId="30" fillId="5" borderId="31" xfId="59" quotePrefix="1" applyFont="1" applyFill="1" applyBorder="1" applyAlignment="1">
      <alignment horizontal="justify" vertical="center" wrapText="1"/>
    </xf>
    <xf numFmtId="0" fontId="30" fillId="5" borderId="6" xfId="59" quotePrefix="1" applyFont="1" applyFill="1" applyBorder="1" applyAlignment="1">
      <alignment horizontal="justify" vertical="center" wrapText="1"/>
    </xf>
    <xf numFmtId="0" fontId="30" fillId="5" borderId="32" xfId="59" quotePrefix="1" applyFont="1" applyFill="1" applyBorder="1" applyAlignment="1">
      <alignment horizontal="justify" vertical="center" wrapText="1"/>
    </xf>
    <xf numFmtId="0" fontId="26" fillId="0" borderId="8" xfId="59" quotePrefix="1" applyFont="1" applyBorder="1" applyAlignment="1">
      <alignment horizontal="left" vertical="top" wrapText="1"/>
    </xf>
    <xf numFmtId="0" fontId="26" fillId="0" borderId="9" xfId="59" quotePrefix="1" applyFont="1" applyBorder="1" applyAlignment="1">
      <alignment horizontal="left" vertical="top" wrapText="1"/>
    </xf>
    <xf numFmtId="0" fontId="26" fillId="0" borderId="10" xfId="59" quotePrefix="1" applyFont="1" applyBorder="1" applyAlignment="1">
      <alignment horizontal="left" vertical="top" wrapText="1"/>
    </xf>
    <xf numFmtId="0" fontId="26" fillId="0" borderId="11" xfId="59" quotePrefix="1" applyFont="1" applyBorder="1" applyAlignment="1">
      <alignment horizontal="left" vertical="top" wrapText="1"/>
    </xf>
    <xf numFmtId="0" fontId="26" fillId="0" borderId="6" xfId="59" quotePrefix="1" applyFont="1" applyBorder="1" applyAlignment="1">
      <alignment horizontal="left" vertical="top" wrapText="1"/>
    </xf>
    <xf numFmtId="0" fontId="26" fillId="0" borderId="7" xfId="59" quotePrefix="1" applyFont="1" applyBorder="1" applyAlignment="1">
      <alignment horizontal="left" vertical="top" wrapText="1"/>
    </xf>
    <xf numFmtId="0" fontId="25" fillId="8" borderId="33" xfId="60" applyFont="1" applyFill="1" applyBorder="1" applyAlignment="1">
      <alignment horizontal="center" vertical="center" wrapText="1"/>
    </xf>
    <xf numFmtId="0" fontId="25" fillId="8" borderId="34" xfId="60" applyFont="1" applyFill="1" applyBorder="1" applyAlignment="1">
      <alignment horizontal="center" vertical="center" wrapText="1"/>
    </xf>
    <xf numFmtId="0" fontId="25" fillId="8" borderId="35" xfId="59" applyFont="1" applyFill="1" applyBorder="1" applyAlignment="1">
      <alignment horizontal="center" vertical="center"/>
    </xf>
    <xf numFmtId="0" fontId="25" fillId="8" borderId="36" xfId="59" applyFont="1" applyFill="1" applyBorder="1" applyAlignment="1">
      <alignment horizontal="center" vertical="center"/>
    </xf>
    <xf numFmtId="0" fontId="25" fillId="5" borderId="37" xfId="60" applyFont="1" applyFill="1" applyBorder="1" applyAlignment="1">
      <alignment horizontal="left" vertical="top" wrapText="1" readingOrder="1"/>
    </xf>
    <xf numFmtId="0" fontId="25" fillId="5" borderId="38" xfId="60" applyFont="1" applyFill="1" applyBorder="1" applyAlignment="1">
      <alignment horizontal="left" vertical="top" wrapText="1" readingOrder="1"/>
    </xf>
    <xf numFmtId="0" fontId="26" fillId="5" borderId="39" xfId="59" applyFont="1" applyFill="1" applyBorder="1" applyAlignment="1">
      <alignment horizontal="justify" vertical="center" wrapText="1"/>
    </xf>
    <xf numFmtId="0" fontId="26" fillId="5" borderId="40" xfId="59" applyFont="1" applyFill="1" applyBorder="1" applyAlignment="1">
      <alignment horizontal="justify" vertical="center" wrapText="1"/>
    </xf>
    <xf numFmtId="0" fontId="84" fillId="35" borderId="2" xfId="0" applyFont="1" applyFill="1" applyBorder="1" applyAlignment="1">
      <alignment horizontal="center" vertical="center" textRotation="90" wrapText="1"/>
    </xf>
    <xf numFmtId="0" fontId="82" fillId="0" borderId="2" xfId="0" applyFont="1" applyBorder="1" applyAlignment="1">
      <alignment horizontal="center" vertical="center" wrapText="1"/>
    </xf>
    <xf numFmtId="0" fontId="75" fillId="0" borderId="2" xfId="0" applyFont="1" applyBorder="1" applyAlignment="1">
      <alignment horizontal="center" wrapText="1"/>
    </xf>
    <xf numFmtId="0" fontId="84" fillId="8" borderId="2" xfId="0" applyFont="1" applyFill="1" applyBorder="1" applyAlignment="1">
      <alignment horizontal="center" vertical="center" textRotation="90"/>
    </xf>
    <xf numFmtId="0" fontId="85" fillId="0" borderId="2" xfId="0" applyFont="1" applyBorder="1" applyAlignment="1">
      <alignment horizontal="center" vertical="center" wrapText="1"/>
    </xf>
    <xf numFmtId="0" fontId="84" fillId="34" borderId="2" xfId="0" applyFont="1" applyFill="1" applyBorder="1" applyAlignment="1">
      <alignment horizontal="center" vertical="center" textRotation="90" wrapText="1"/>
    </xf>
    <xf numFmtId="2" fontId="77" fillId="0" borderId="2" xfId="0" applyNumberFormat="1" applyFont="1" applyBorder="1" applyAlignment="1">
      <alignment horizontal="center" vertical="top" wrapText="1"/>
    </xf>
    <xf numFmtId="0" fontId="84" fillId="15" borderId="2" xfId="0" applyFont="1" applyFill="1" applyBorder="1" applyAlignment="1">
      <alignment horizontal="center" vertical="center" textRotation="90" wrapText="1"/>
    </xf>
    <xf numFmtId="0" fontId="77" fillId="0" borderId="2" xfId="0" applyFont="1" applyBorder="1" applyAlignment="1">
      <alignment horizontal="center" vertical="center" wrapText="1"/>
    </xf>
    <xf numFmtId="0" fontId="75" fillId="0" borderId="1" xfId="0" applyFont="1" applyBorder="1" applyAlignment="1">
      <alignment horizontal="left" vertical="center" wrapText="1"/>
    </xf>
    <xf numFmtId="0" fontId="75" fillId="0" borderId="3" xfId="0" applyFont="1" applyBorder="1" applyAlignment="1">
      <alignment horizontal="left" vertical="center" wrapText="1"/>
    </xf>
    <xf numFmtId="0" fontId="77" fillId="0" borderId="1" xfId="0" applyFont="1" applyBorder="1" applyAlignment="1">
      <alignment horizontal="center" vertical="center" wrapText="1"/>
    </xf>
    <xf numFmtId="0" fontId="77" fillId="0" borderId="12" xfId="0" applyFont="1" applyBorder="1" applyAlignment="1">
      <alignment horizontal="center" vertical="center" wrapText="1"/>
    </xf>
    <xf numFmtId="0" fontId="77" fillId="0" borderId="3" xfId="0" applyFont="1" applyBorder="1" applyAlignment="1">
      <alignment horizontal="center" vertical="center" wrapText="1"/>
    </xf>
    <xf numFmtId="0" fontId="85" fillId="26" borderId="108" xfId="0" applyFont="1" applyFill="1" applyBorder="1" applyAlignment="1">
      <alignment horizontal="center" vertical="center" textRotation="90" wrapText="1"/>
    </xf>
    <xf numFmtId="0" fontId="85" fillId="26" borderId="106" xfId="0" applyFont="1" applyFill="1" applyBorder="1" applyAlignment="1">
      <alignment horizontal="center" vertical="center" textRotation="90" wrapText="1"/>
    </xf>
    <xf numFmtId="0" fontId="84" fillId="36" borderId="2" xfId="0" applyFont="1" applyFill="1" applyBorder="1" applyAlignment="1">
      <alignment horizontal="center" vertical="center" textRotation="90" wrapText="1"/>
    </xf>
    <xf numFmtId="0" fontId="77" fillId="0" borderId="1" xfId="0" applyFont="1" applyBorder="1" applyAlignment="1">
      <alignment horizontal="left" vertical="center" wrapText="1"/>
    </xf>
    <xf numFmtId="0" fontId="77" fillId="0" borderId="3" xfId="0" applyFont="1" applyBorder="1" applyAlignment="1">
      <alignment horizontal="left" vertical="center" wrapText="1"/>
    </xf>
    <xf numFmtId="0" fontId="85" fillId="42" borderId="108" xfId="0" applyFont="1" applyFill="1" applyBorder="1" applyAlignment="1">
      <alignment horizontal="center" vertical="center" textRotation="90" wrapText="1"/>
    </xf>
    <xf numFmtId="0" fontId="85" fillId="42" borderId="79" xfId="0" applyFont="1" applyFill="1" applyBorder="1" applyAlignment="1">
      <alignment horizontal="center" vertical="center" textRotation="90" wrapText="1"/>
    </xf>
    <xf numFmtId="0" fontId="85" fillId="42" borderId="106" xfId="0" applyFont="1" applyFill="1" applyBorder="1" applyAlignment="1">
      <alignment horizontal="center" vertical="center" textRotation="90" wrapText="1"/>
    </xf>
    <xf numFmtId="0" fontId="77" fillId="0" borderId="108" xfId="0" applyFont="1" applyBorder="1" applyAlignment="1">
      <alignment vertical="center" wrapText="1"/>
    </xf>
    <xf numFmtId="0" fontId="77" fillId="0" borderId="79" xfId="0" applyFont="1" applyBorder="1" applyAlignment="1">
      <alignment vertical="center" wrapText="1"/>
    </xf>
    <xf numFmtId="0" fontId="77" fillId="0" borderId="106" xfId="0" applyFont="1" applyBorder="1" applyAlignment="1">
      <alignment vertical="center" wrapText="1"/>
    </xf>
    <xf numFmtId="0" fontId="77" fillId="0" borderId="78" xfId="0" applyFont="1" applyBorder="1" applyAlignment="1">
      <alignment horizontal="center" vertical="center" wrapText="1"/>
    </xf>
    <xf numFmtId="0" fontId="77" fillId="0" borderId="79" xfId="0" applyFont="1" applyBorder="1" applyAlignment="1">
      <alignment horizontal="center" vertical="center" wrapText="1"/>
    </xf>
    <xf numFmtId="0" fontId="77" fillId="0" borderId="106" xfId="0" applyFont="1" applyBorder="1" applyAlignment="1">
      <alignment horizontal="center" vertical="center" wrapText="1"/>
    </xf>
    <xf numFmtId="0" fontId="85" fillId="20" borderId="108" xfId="0" applyFont="1" applyFill="1" applyBorder="1" applyAlignment="1">
      <alignment horizontal="center" vertical="center" textRotation="90" wrapText="1"/>
    </xf>
    <xf numFmtId="0" fontId="85" fillId="20" borderId="79" xfId="0" applyFont="1" applyFill="1" applyBorder="1" applyAlignment="1">
      <alignment horizontal="center" vertical="center" textRotation="90" wrapText="1"/>
    </xf>
    <xf numFmtId="0" fontId="85" fillId="20" borderId="106" xfId="0" applyFont="1" applyFill="1" applyBorder="1" applyAlignment="1">
      <alignment horizontal="center" vertical="center" textRotation="90" wrapText="1"/>
    </xf>
    <xf numFmtId="0" fontId="77" fillId="0" borderId="78" xfId="0" applyFont="1" applyBorder="1" applyAlignment="1">
      <alignment vertical="center" wrapText="1"/>
    </xf>
    <xf numFmtId="0" fontId="77" fillId="0" borderId="80" xfId="0" applyFont="1" applyBorder="1" applyAlignment="1">
      <alignment vertical="center" wrapText="1"/>
    </xf>
    <xf numFmtId="0" fontId="85" fillId="43" borderId="108" xfId="0" applyFont="1" applyFill="1" applyBorder="1" applyAlignment="1">
      <alignment horizontal="center" vertical="center" textRotation="90" wrapText="1"/>
    </xf>
    <xf numFmtId="0" fontId="85" fillId="43" borderId="79" xfId="0" applyFont="1" applyFill="1" applyBorder="1" applyAlignment="1">
      <alignment horizontal="center" vertical="center" textRotation="90" wrapText="1"/>
    </xf>
    <xf numFmtId="0" fontId="85" fillId="43" borderId="106" xfId="0" applyFont="1" applyFill="1" applyBorder="1" applyAlignment="1">
      <alignment horizontal="center" vertical="center" textRotation="90" wrapText="1"/>
    </xf>
    <xf numFmtId="0" fontId="95" fillId="31" borderId="25" xfId="0" applyFont="1" applyFill="1" applyBorder="1" applyAlignment="1">
      <alignment horizontal="center" vertical="center" wrapText="1"/>
    </xf>
    <xf numFmtId="0" fontId="95" fillId="31" borderId="0" xfId="0" applyFont="1" applyFill="1" applyAlignment="1">
      <alignment horizontal="center" vertical="center" wrapText="1"/>
    </xf>
    <xf numFmtId="0" fontId="95" fillId="31" borderId="14" xfId="0" applyFont="1" applyFill="1" applyBorder="1" applyAlignment="1">
      <alignment horizontal="center" vertical="center" wrapText="1"/>
    </xf>
    <xf numFmtId="0" fontId="95" fillId="31" borderId="17" xfId="0" applyFont="1" applyFill="1" applyBorder="1" applyAlignment="1">
      <alignment horizontal="center" vertical="center" wrapText="1"/>
    </xf>
    <xf numFmtId="0" fontId="85" fillId="40" borderId="78" xfId="0" applyFont="1" applyFill="1" applyBorder="1" applyAlignment="1">
      <alignment horizontal="center" vertical="center" textRotation="90" wrapText="1"/>
    </xf>
    <xf numFmtId="0" fontId="85" fillId="40" borderId="79" xfId="0" applyFont="1" applyFill="1" applyBorder="1" applyAlignment="1">
      <alignment horizontal="center" vertical="center" textRotation="90" wrapText="1"/>
    </xf>
    <xf numFmtId="0" fontId="85" fillId="40" borderId="106" xfId="0" applyFont="1" applyFill="1" applyBorder="1" applyAlignment="1">
      <alignment horizontal="center" vertical="center" textRotation="90" wrapText="1"/>
    </xf>
    <xf numFmtId="0" fontId="85" fillId="41" borderId="108" xfId="0" applyFont="1" applyFill="1" applyBorder="1" applyAlignment="1">
      <alignment horizontal="center" vertical="center" textRotation="90" wrapText="1"/>
    </xf>
    <xf numFmtId="0" fontId="85" fillId="41" borderId="79" xfId="0" applyFont="1" applyFill="1" applyBorder="1" applyAlignment="1">
      <alignment horizontal="center" vertical="center" textRotation="90" wrapText="1"/>
    </xf>
    <xf numFmtId="0" fontId="85" fillId="41" borderId="106" xfId="0" applyFont="1" applyFill="1" applyBorder="1" applyAlignment="1">
      <alignment horizontal="center" vertical="center" textRotation="90" wrapText="1"/>
    </xf>
    <xf numFmtId="0" fontId="75" fillId="0" borderId="12" xfId="0" applyFont="1" applyBorder="1" applyAlignment="1">
      <alignment horizontal="left" vertical="center" wrapText="1"/>
    </xf>
    <xf numFmtId="0" fontId="15" fillId="31" borderId="78" xfId="0" applyFont="1" applyFill="1" applyBorder="1" applyAlignment="1">
      <alignment horizontal="center" vertical="center" wrapText="1"/>
    </xf>
    <xf numFmtId="0" fontId="15" fillId="31" borderId="79" xfId="0" applyFont="1" applyFill="1" applyBorder="1" applyAlignment="1">
      <alignment horizontal="center" vertical="center" wrapText="1"/>
    </xf>
    <xf numFmtId="0" fontId="83" fillId="0" borderId="1" xfId="0" applyFont="1" applyBorder="1" applyAlignment="1">
      <alignment horizontal="left" vertical="center" wrapText="1"/>
    </xf>
    <xf numFmtId="0" fontId="83" fillId="0" borderId="3" xfId="0" applyFont="1" applyBorder="1" applyAlignment="1">
      <alignment horizontal="left" vertical="center" wrapText="1"/>
    </xf>
    <xf numFmtId="0" fontId="75" fillId="0" borderId="2" xfId="0" applyFont="1" applyBorder="1" applyAlignment="1">
      <alignment horizontal="left" vertical="center" wrapText="1"/>
    </xf>
    <xf numFmtId="0" fontId="75" fillId="0" borderId="1" xfId="0" applyFont="1" applyBorder="1" applyAlignment="1">
      <alignment horizontal="left" vertical="center"/>
    </xf>
    <xf numFmtId="0" fontId="75" fillId="0" borderId="3" xfId="0" applyFont="1" applyBorder="1" applyAlignment="1">
      <alignment horizontal="left" vertical="center"/>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75" fillId="0" borderId="2" xfId="0" applyFont="1" applyBorder="1" applyAlignment="1">
      <alignment horizontal="center" vertical="center" wrapText="1"/>
    </xf>
    <xf numFmtId="0" fontId="75" fillId="0" borderId="1" xfId="0" applyFont="1" applyBorder="1" applyAlignment="1">
      <alignment horizontal="center" vertical="center" wrapText="1"/>
    </xf>
    <xf numFmtId="0" fontId="75" fillId="0" borderId="3" xfId="0" applyFont="1" applyBorder="1" applyAlignment="1">
      <alignment horizontal="center" vertical="center" wrapText="1"/>
    </xf>
    <xf numFmtId="0" fontId="85" fillId="44" borderId="108" xfId="0" applyFont="1" applyFill="1" applyBorder="1" applyAlignment="1">
      <alignment horizontal="center" vertical="center" textRotation="90" wrapText="1"/>
    </xf>
    <xf numFmtId="0" fontId="85" fillId="44" borderId="79" xfId="0" applyFont="1" applyFill="1" applyBorder="1" applyAlignment="1">
      <alignment horizontal="center" vertical="center" textRotation="90" wrapText="1"/>
    </xf>
    <xf numFmtId="0" fontId="85" fillId="44" borderId="106" xfId="0" applyFont="1" applyFill="1" applyBorder="1" applyAlignment="1">
      <alignment horizontal="center" vertical="center" textRotation="90" wrapText="1"/>
    </xf>
    <xf numFmtId="0" fontId="15" fillId="32" borderId="2" xfId="0" applyFont="1" applyFill="1" applyBorder="1" applyAlignment="1">
      <alignment horizontal="center" vertical="center" wrapText="1"/>
    </xf>
    <xf numFmtId="0" fontId="84" fillId="33" borderId="2" xfId="0" applyFont="1" applyFill="1" applyBorder="1" applyAlignment="1">
      <alignment horizontal="center" vertical="center" textRotation="90" wrapText="1"/>
    </xf>
    <xf numFmtId="0" fontId="15" fillId="31" borderId="2" xfId="0" applyFont="1" applyFill="1" applyBorder="1" applyAlignment="1">
      <alignment horizontal="center" vertical="center" wrapText="1"/>
    </xf>
    <xf numFmtId="0" fontId="15" fillId="31" borderId="22" xfId="0" applyFont="1" applyFill="1" applyBorder="1" applyAlignment="1">
      <alignment horizontal="left" vertical="center" wrapText="1"/>
    </xf>
    <xf numFmtId="0" fontId="15" fillId="31" borderId="3" xfId="0" applyFont="1" applyFill="1" applyBorder="1" applyAlignment="1">
      <alignment horizontal="left" vertical="center" wrapText="1"/>
    </xf>
    <xf numFmtId="0" fontId="3" fillId="5" borderId="22" xfId="0" applyFont="1" applyFill="1" applyBorder="1" applyAlignment="1">
      <alignment horizontal="left" vertical="center" wrapText="1"/>
    </xf>
    <xf numFmtId="0" fontId="3" fillId="5" borderId="3" xfId="0" applyFont="1" applyFill="1" applyBorder="1" applyAlignment="1">
      <alignment horizontal="left" vertical="center" wrapText="1"/>
    </xf>
    <xf numFmtId="0" fontId="15" fillId="31" borderId="1" xfId="0" applyFont="1" applyFill="1" applyBorder="1" applyAlignment="1">
      <alignment horizontal="left" vertical="center" wrapText="1"/>
    </xf>
    <xf numFmtId="0" fontId="15" fillId="31" borderId="12"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12" xfId="0" applyFont="1" applyBorder="1" applyAlignment="1">
      <alignment horizontal="left" vertical="center" wrapText="1"/>
    </xf>
    <xf numFmtId="0" fontId="15" fillId="31" borderId="19" xfId="0" applyFont="1" applyFill="1" applyBorder="1" applyAlignment="1">
      <alignment horizontal="center" vertical="center"/>
    </xf>
    <xf numFmtId="0" fontId="15" fillId="31" borderId="21" xfId="0" applyFont="1" applyFill="1" applyBorder="1" applyAlignment="1">
      <alignment horizontal="center" vertical="center"/>
    </xf>
    <xf numFmtId="0" fontId="15" fillId="31" borderId="19" xfId="0" applyFont="1" applyFill="1" applyBorder="1" applyAlignment="1">
      <alignment horizontal="center" vertical="center" wrapText="1"/>
    </xf>
    <xf numFmtId="0" fontId="15" fillId="31" borderId="21" xfId="0" applyFont="1" applyFill="1" applyBorder="1" applyAlignment="1">
      <alignment horizontal="center" vertical="center" wrapText="1"/>
    </xf>
    <xf numFmtId="0" fontId="15" fillId="31" borderId="16" xfId="0" applyFont="1" applyFill="1" applyBorder="1" applyAlignment="1">
      <alignment horizontal="center" vertical="center" wrapText="1"/>
    </xf>
    <xf numFmtId="0" fontId="79" fillId="30" borderId="0" xfId="0" applyFont="1" applyFill="1" applyAlignment="1">
      <alignment horizontal="center" vertical="center"/>
    </xf>
    <xf numFmtId="0" fontId="80" fillId="5" borderId="0" xfId="0" applyFont="1" applyFill="1" applyAlignment="1">
      <alignment horizontal="center" vertical="center"/>
    </xf>
    <xf numFmtId="0" fontId="1" fillId="5" borderId="0" xfId="0" applyFont="1" applyFill="1" applyAlignment="1">
      <alignment horizontal="center" vertical="center" wrapText="1"/>
    </xf>
    <xf numFmtId="0" fontId="117" fillId="39" borderId="19" xfId="0" applyFont="1" applyFill="1" applyBorder="1" applyAlignment="1">
      <alignment horizontal="left" vertical="center" wrapText="1"/>
    </xf>
    <xf numFmtId="0" fontId="117" fillId="39" borderId="20" xfId="0" applyFont="1" applyFill="1" applyBorder="1" applyAlignment="1">
      <alignment horizontal="left" vertical="center" wrapText="1"/>
    </xf>
    <xf numFmtId="0" fontId="13" fillId="4" borderId="19" xfId="0" applyFont="1" applyFill="1" applyBorder="1" applyAlignment="1">
      <alignment horizontal="center" vertical="center"/>
    </xf>
    <xf numFmtId="0" fontId="13" fillId="4" borderId="20" xfId="0" applyFont="1" applyFill="1" applyBorder="1" applyAlignment="1">
      <alignment horizontal="center" vertical="center"/>
    </xf>
    <xf numFmtId="0" fontId="13" fillId="4" borderId="100" xfId="0" applyFont="1" applyFill="1" applyBorder="1" applyAlignment="1">
      <alignment horizontal="center" vertical="center"/>
    </xf>
    <xf numFmtId="0" fontId="13" fillId="22" borderId="12" xfId="0" applyFont="1" applyFill="1" applyBorder="1" applyAlignment="1">
      <alignment horizontal="center" vertical="center" wrapText="1"/>
    </xf>
    <xf numFmtId="0" fontId="13" fillId="22" borderId="3" xfId="0" applyFont="1" applyFill="1" applyBorder="1" applyAlignment="1">
      <alignment horizontal="center" vertical="center" wrapText="1"/>
    </xf>
    <xf numFmtId="0" fontId="13" fillId="37" borderId="12" xfId="0" applyFont="1" applyFill="1" applyBorder="1" applyAlignment="1">
      <alignment horizontal="center" vertical="center" wrapText="1"/>
    </xf>
    <xf numFmtId="0" fontId="13" fillId="37" borderId="3" xfId="0" applyFont="1" applyFill="1" applyBorder="1" applyAlignment="1">
      <alignment horizontal="center" vertical="center" wrapText="1"/>
    </xf>
    <xf numFmtId="0" fontId="13" fillId="37" borderId="1" xfId="0" applyFont="1" applyFill="1" applyBorder="1" applyAlignment="1">
      <alignment horizontal="center" vertical="center" wrapText="1"/>
    </xf>
    <xf numFmtId="0" fontId="13" fillId="22" borderId="2" xfId="0" applyFont="1" applyFill="1" applyBorder="1" applyAlignment="1">
      <alignment horizontal="center" vertical="center" wrapText="1"/>
    </xf>
    <xf numFmtId="0" fontId="13" fillId="22" borderId="48" xfId="0" applyFont="1" applyFill="1" applyBorder="1" applyAlignment="1">
      <alignment horizontal="center" vertical="center" textRotation="90"/>
    </xf>
    <xf numFmtId="0" fontId="13" fillId="22" borderId="46" xfId="0" applyFont="1" applyFill="1" applyBorder="1" applyAlignment="1">
      <alignment horizontal="center" vertical="center" textRotation="90"/>
    </xf>
    <xf numFmtId="0" fontId="116" fillId="13" borderId="76" xfId="0" applyFont="1" applyFill="1" applyBorder="1" applyAlignment="1">
      <alignment horizontal="center" vertical="center"/>
    </xf>
    <xf numFmtId="0" fontId="116" fillId="13" borderId="66" xfId="0" applyFont="1" applyFill="1" applyBorder="1" applyAlignment="1">
      <alignment horizontal="center" vertical="center"/>
    </xf>
    <xf numFmtId="0" fontId="116" fillId="13" borderId="67" xfId="0" applyFont="1" applyFill="1" applyBorder="1" applyAlignment="1">
      <alignment horizontal="center" vertical="center"/>
    </xf>
    <xf numFmtId="0" fontId="116" fillId="13" borderId="47" xfId="0" applyFont="1" applyFill="1" applyBorder="1" applyAlignment="1">
      <alignment horizontal="center" vertical="center" wrapText="1"/>
    </xf>
    <xf numFmtId="0" fontId="116" fillId="13" borderId="45" xfId="0" applyFont="1" applyFill="1" applyBorder="1" applyAlignment="1">
      <alignment horizontal="center" vertical="center" wrapText="1"/>
    </xf>
    <xf numFmtId="0" fontId="116" fillId="13" borderId="2" xfId="0" applyFont="1" applyFill="1" applyBorder="1" applyAlignment="1">
      <alignment horizontal="center" vertical="center" wrapText="1"/>
    </xf>
    <xf numFmtId="0" fontId="13" fillId="29" borderId="3" xfId="0" applyFont="1" applyFill="1" applyBorder="1" applyAlignment="1">
      <alignment horizontal="center" vertical="center" textRotation="90" wrapText="1"/>
    </xf>
    <xf numFmtId="0" fontId="13" fillId="29" borderId="2" xfId="0" applyFont="1" applyFill="1" applyBorder="1" applyAlignment="1">
      <alignment horizontal="center" vertical="center" textRotation="90" wrapText="1"/>
    </xf>
    <xf numFmtId="0" fontId="13" fillId="29" borderId="3" xfId="0" applyFont="1" applyFill="1" applyBorder="1" applyAlignment="1">
      <alignment horizontal="center" vertical="center" wrapText="1"/>
    </xf>
    <xf numFmtId="0" fontId="13" fillId="29" borderId="2" xfId="0" applyFont="1" applyFill="1" applyBorder="1" applyAlignment="1">
      <alignment horizontal="center" vertical="center" wrapText="1"/>
    </xf>
    <xf numFmtId="0" fontId="13" fillId="13" borderId="12"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58" fillId="13" borderId="72" xfId="0" applyFont="1" applyFill="1" applyBorder="1" applyAlignment="1">
      <alignment horizontal="center" vertical="center"/>
    </xf>
    <xf numFmtId="0" fontId="58" fillId="13" borderId="74" xfId="0" applyFont="1" applyFill="1" applyBorder="1" applyAlignment="1">
      <alignment horizontal="center" vertical="center"/>
    </xf>
    <xf numFmtId="0" fontId="58" fillId="13" borderId="75" xfId="0" applyFont="1" applyFill="1" applyBorder="1" applyAlignment="1">
      <alignment horizontal="center" vertical="center"/>
    </xf>
    <xf numFmtId="0" fontId="116" fillId="13" borderId="68" xfId="0" applyFont="1" applyFill="1" applyBorder="1" applyAlignment="1">
      <alignment horizontal="center" vertical="center"/>
    </xf>
    <xf numFmtId="0" fontId="116" fillId="13" borderId="69" xfId="0" applyFont="1" applyFill="1" applyBorder="1" applyAlignment="1">
      <alignment horizontal="center" vertical="center"/>
    </xf>
    <xf numFmtId="0" fontId="58" fillId="13" borderId="48" xfId="0" applyFont="1" applyFill="1" applyBorder="1" applyAlignment="1">
      <alignment horizontal="center" vertical="center" textRotation="90" wrapText="1"/>
    </xf>
    <xf numFmtId="0" fontId="58" fillId="13" borderId="73" xfId="0" applyFont="1" applyFill="1" applyBorder="1" applyAlignment="1">
      <alignment horizontal="center" vertical="center" wrapText="1"/>
    </xf>
    <xf numFmtId="0" fontId="58" fillId="13" borderId="70" xfId="0" applyFont="1" applyFill="1" applyBorder="1" applyAlignment="1">
      <alignment horizontal="center" vertical="center" wrapText="1"/>
    </xf>
    <xf numFmtId="0" fontId="58" fillId="13" borderId="46" xfId="0" applyFont="1" applyFill="1" applyBorder="1" applyAlignment="1">
      <alignment horizontal="center" vertical="center" wrapText="1"/>
    </xf>
    <xf numFmtId="0" fontId="58" fillId="13" borderId="71" xfId="0" applyFont="1" applyFill="1" applyBorder="1" applyAlignment="1">
      <alignment horizontal="center" vertical="center" wrapText="1"/>
    </xf>
    <xf numFmtId="0" fontId="58" fillId="13" borderId="45" xfId="0" applyFont="1" applyFill="1" applyBorder="1" applyAlignment="1">
      <alignment horizontal="center" vertical="center" wrapText="1"/>
    </xf>
    <xf numFmtId="0" fontId="58" fillId="13" borderId="46" xfId="0" applyFont="1" applyFill="1" applyBorder="1" applyAlignment="1">
      <alignment horizontal="center" vertical="center" textRotation="90" wrapText="1"/>
    </xf>
    <xf numFmtId="0" fontId="58" fillId="13" borderId="45" xfId="0" applyFont="1" applyFill="1" applyBorder="1" applyAlignment="1">
      <alignment horizontal="center" vertical="center" textRotation="90" wrapText="1"/>
    </xf>
    <xf numFmtId="0" fontId="103" fillId="13" borderId="1" xfId="0" applyFont="1" applyFill="1" applyBorder="1" applyAlignment="1">
      <alignment horizontal="center" vertical="center" wrapText="1"/>
    </xf>
    <xf numFmtId="0" fontId="12" fillId="13" borderId="3" xfId="0" applyFont="1" applyFill="1" applyBorder="1" applyAlignment="1">
      <alignment horizontal="center" vertical="center" wrapText="1"/>
    </xf>
    <xf numFmtId="0" fontId="13" fillId="13" borderId="45" xfId="0" applyFont="1" applyFill="1" applyBorder="1" applyAlignment="1">
      <alignment horizontal="center" vertical="center" textRotation="90" wrapText="1"/>
    </xf>
    <xf numFmtId="0" fontId="13" fillId="13" borderId="46" xfId="0" applyFont="1" applyFill="1" applyBorder="1" applyAlignment="1">
      <alignment horizontal="center" vertical="center" textRotation="90" wrapText="1"/>
    </xf>
    <xf numFmtId="0" fontId="13" fillId="37" borderId="47" xfId="0" applyFont="1" applyFill="1" applyBorder="1" applyAlignment="1">
      <alignment horizontal="center" vertical="center" wrapText="1"/>
    </xf>
    <xf numFmtId="0" fontId="13" fillId="13" borderId="45" xfId="0" applyFont="1" applyFill="1" applyBorder="1" applyAlignment="1">
      <alignment horizontal="center" vertical="center" wrapText="1"/>
    </xf>
    <xf numFmtId="0" fontId="13" fillId="13" borderId="46" xfId="0" applyFont="1" applyFill="1" applyBorder="1" applyAlignment="1">
      <alignment horizontal="center" vertical="center" wrapText="1"/>
    </xf>
    <xf numFmtId="0" fontId="13" fillId="13" borderId="47" xfId="0" applyFont="1" applyFill="1" applyBorder="1" applyAlignment="1">
      <alignment horizontal="center" vertical="center" wrapText="1"/>
    </xf>
    <xf numFmtId="0" fontId="13" fillId="13" borderId="65" xfId="0" applyFont="1" applyFill="1" applyBorder="1" applyAlignment="1">
      <alignment horizontal="center" vertical="center" wrapText="1"/>
    </xf>
    <xf numFmtId="0" fontId="108" fillId="0" borderId="2" xfId="0" applyFont="1" applyBorder="1" applyAlignment="1">
      <alignment horizontal="center" vertical="center" textRotation="90" wrapText="1"/>
    </xf>
    <xf numFmtId="0" fontId="116" fillId="37" borderId="11" xfId="0" applyFont="1" applyFill="1" applyBorder="1" applyAlignment="1">
      <alignment horizontal="center"/>
    </xf>
    <xf numFmtId="0" fontId="116" fillId="37" borderId="6" xfId="0" applyFont="1" applyFill="1" applyBorder="1" applyAlignment="1">
      <alignment horizontal="center"/>
    </xf>
    <xf numFmtId="0" fontId="116" fillId="37" borderId="26" xfId="0" applyFont="1" applyFill="1" applyBorder="1" applyAlignment="1">
      <alignment horizontal="center"/>
    </xf>
    <xf numFmtId="0" fontId="116" fillId="37" borderId="4" xfId="0" applyFont="1" applyFill="1" applyBorder="1" applyAlignment="1">
      <alignment horizontal="center"/>
    </xf>
    <xf numFmtId="0" fontId="13" fillId="37" borderId="46" xfId="0" applyFont="1" applyFill="1" applyBorder="1" applyAlignment="1">
      <alignment horizontal="center" vertical="center"/>
    </xf>
    <xf numFmtId="0" fontId="13" fillId="37" borderId="47" xfId="0" applyFont="1" applyFill="1" applyBorder="1" applyAlignment="1">
      <alignment horizontal="center" vertical="center"/>
    </xf>
    <xf numFmtId="0" fontId="13" fillId="37" borderId="2" xfId="0" applyFont="1" applyFill="1" applyBorder="1" applyAlignment="1">
      <alignment horizontal="center" vertical="center" wrapText="1"/>
    </xf>
    <xf numFmtId="0" fontId="37" fillId="21" borderId="0" xfId="0" applyFont="1" applyFill="1" applyAlignment="1">
      <alignment horizontal="center" vertical="center" wrapText="1"/>
    </xf>
    <xf numFmtId="0" fontId="38" fillId="2" borderId="0" xfId="0" applyFont="1" applyFill="1" applyAlignment="1">
      <alignment horizontal="center" vertical="center" wrapText="1" readingOrder="1"/>
    </xf>
    <xf numFmtId="0" fontId="38" fillId="2" borderId="0" xfId="0" applyFont="1" applyFill="1" applyAlignment="1">
      <alignment horizontal="center" vertical="center" textRotation="90" wrapText="1" readingOrder="1"/>
    </xf>
    <xf numFmtId="0" fontId="38" fillId="2" borderId="24" xfId="0" applyFont="1" applyFill="1" applyBorder="1" applyAlignment="1">
      <alignment horizontal="center" vertical="center" textRotation="90" wrapText="1" readingOrder="1"/>
    </xf>
    <xf numFmtId="0" fontId="39" fillId="0" borderId="13" xfId="0" applyFont="1" applyBorder="1" applyAlignment="1">
      <alignment horizontal="center" vertical="center" wrapText="1"/>
    </xf>
    <xf numFmtId="0" fontId="39" fillId="0" borderId="15" xfId="0" applyFont="1" applyBorder="1" applyAlignment="1">
      <alignment horizontal="center" vertical="center"/>
    </xf>
    <xf numFmtId="0" fontId="39" fillId="0" borderId="16" xfId="0" applyFont="1" applyBorder="1" applyAlignment="1">
      <alignment horizontal="center" vertical="center"/>
    </xf>
    <xf numFmtId="0" fontId="39" fillId="0" borderId="25" xfId="0" applyFont="1" applyBorder="1" applyAlignment="1">
      <alignment horizontal="center" vertical="center"/>
    </xf>
    <xf numFmtId="0" fontId="39" fillId="0" borderId="0" xfId="0" applyFont="1" applyAlignment="1">
      <alignment horizontal="center" vertical="center"/>
    </xf>
    <xf numFmtId="0" fontId="39" fillId="0" borderId="24" xfId="0" applyFont="1" applyBorder="1" applyAlignment="1">
      <alignment horizontal="center" vertical="center"/>
    </xf>
    <xf numFmtId="0" fontId="39" fillId="0" borderId="14" xfId="0" applyFont="1" applyBorder="1" applyAlignment="1">
      <alignment horizontal="center" vertical="center"/>
    </xf>
    <xf numFmtId="0" fontId="39" fillId="0" borderId="17" xfId="0" applyFont="1" applyBorder="1" applyAlignment="1">
      <alignment horizontal="center" vertical="center"/>
    </xf>
    <xf numFmtId="0" fontId="39" fillId="0" borderId="18" xfId="0" applyFont="1" applyBorder="1" applyAlignment="1">
      <alignment horizontal="center" vertical="center"/>
    </xf>
    <xf numFmtId="0" fontId="40" fillId="25" borderId="13" xfId="0" applyFont="1" applyFill="1" applyBorder="1" applyAlignment="1" applyProtection="1">
      <alignment horizontal="center" wrapText="1" readingOrder="1"/>
      <protection hidden="1"/>
    </xf>
    <xf numFmtId="0" fontId="40" fillId="25" borderId="15" xfId="0" applyFont="1" applyFill="1" applyBorder="1" applyAlignment="1" applyProtection="1">
      <alignment horizontal="center" wrapText="1" readingOrder="1"/>
      <protection hidden="1"/>
    </xf>
    <xf numFmtId="0" fontId="40" fillId="25" borderId="25" xfId="0" applyFont="1" applyFill="1" applyBorder="1" applyAlignment="1" applyProtection="1">
      <alignment horizontal="center" wrapText="1" readingOrder="1"/>
      <protection hidden="1"/>
    </xf>
    <xf numFmtId="0" fontId="40" fillId="25" borderId="0" xfId="0" applyFont="1" applyFill="1" applyAlignment="1" applyProtection="1">
      <alignment horizontal="center" wrapText="1" readingOrder="1"/>
      <protection hidden="1"/>
    </xf>
    <xf numFmtId="0" fontId="40" fillId="25" borderId="16" xfId="0" applyFont="1" applyFill="1" applyBorder="1" applyAlignment="1" applyProtection="1">
      <alignment horizontal="center" wrapText="1" readingOrder="1"/>
      <protection hidden="1"/>
    </xf>
    <xf numFmtId="0" fontId="40" fillId="25" borderId="24" xfId="0" applyFont="1" applyFill="1" applyBorder="1" applyAlignment="1" applyProtection="1">
      <alignment horizontal="center" wrapText="1" readingOrder="1"/>
      <protection hidden="1"/>
    </xf>
    <xf numFmtId="0" fontId="40" fillId="24" borderId="0" xfId="0" applyFont="1" applyFill="1" applyAlignment="1" applyProtection="1">
      <alignment horizontal="center" vertical="center" wrapText="1" readingOrder="1"/>
      <protection hidden="1"/>
    </xf>
    <xf numFmtId="0" fontId="40" fillId="24" borderId="24" xfId="0" applyFont="1" applyFill="1" applyBorder="1" applyAlignment="1" applyProtection="1">
      <alignment horizontal="center" vertical="center" wrapText="1" readingOrder="1"/>
      <protection hidden="1"/>
    </xf>
    <xf numFmtId="0" fontId="40" fillId="24" borderId="25" xfId="0" applyFont="1" applyFill="1" applyBorder="1" applyAlignment="1" applyProtection="1">
      <alignment horizontal="center" vertical="center" wrapText="1" readingOrder="1"/>
      <protection hidden="1"/>
    </xf>
    <xf numFmtId="0" fontId="41" fillId="25" borderId="55" xfId="0" applyFont="1" applyFill="1" applyBorder="1" applyAlignment="1">
      <alignment horizontal="center" vertical="center" wrapText="1" readingOrder="1"/>
    </xf>
    <xf numFmtId="0" fontId="41" fillId="25" borderId="56" xfId="0" applyFont="1" applyFill="1" applyBorder="1" applyAlignment="1">
      <alignment horizontal="center" vertical="center" wrapText="1" readingOrder="1"/>
    </xf>
    <xf numFmtId="0" fontId="41" fillId="25" borderId="57" xfId="0" applyFont="1" applyFill="1" applyBorder="1" applyAlignment="1">
      <alignment horizontal="center" vertical="center" wrapText="1" readingOrder="1"/>
    </xf>
    <xf numFmtId="0" fontId="41" fillId="25" borderId="58" xfId="0" applyFont="1" applyFill="1" applyBorder="1" applyAlignment="1">
      <alignment horizontal="center" vertical="center" wrapText="1" readingOrder="1"/>
    </xf>
    <xf numFmtId="0" fontId="41" fillId="25" borderId="0" xfId="0" applyFont="1" applyFill="1" applyAlignment="1">
      <alignment horizontal="center" vertical="center" wrapText="1" readingOrder="1"/>
    </xf>
    <xf numFmtId="0" fontId="41" fillId="25" borderId="59" xfId="0" applyFont="1" applyFill="1" applyBorder="1" applyAlignment="1">
      <alignment horizontal="center" vertical="center" wrapText="1" readingOrder="1"/>
    </xf>
    <xf numFmtId="0" fontId="41" fillId="25" borderId="60" xfId="0" applyFont="1" applyFill="1" applyBorder="1" applyAlignment="1">
      <alignment horizontal="center" vertical="center" wrapText="1" readingOrder="1"/>
    </xf>
    <xf numFmtId="0" fontId="41" fillId="25" borderId="61" xfId="0" applyFont="1" applyFill="1" applyBorder="1" applyAlignment="1">
      <alignment horizontal="center" vertical="center" wrapText="1" readingOrder="1"/>
    </xf>
    <xf numFmtId="0" fontId="41" fillId="25" borderId="62" xfId="0" applyFont="1" applyFill="1" applyBorder="1" applyAlignment="1">
      <alignment horizontal="center" vertical="center" wrapText="1" readingOrder="1"/>
    </xf>
    <xf numFmtId="0" fontId="40" fillId="24" borderId="13" xfId="0" applyFont="1" applyFill="1" applyBorder="1" applyAlignment="1" applyProtection="1">
      <alignment horizontal="center" vertical="center" wrapText="1" readingOrder="1"/>
      <protection hidden="1"/>
    </xf>
    <xf numFmtId="0" fontId="40" fillId="24" borderId="15" xfId="0" applyFont="1" applyFill="1" applyBorder="1" applyAlignment="1" applyProtection="1">
      <alignment horizontal="center" vertical="center" wrapText="1" readingOrder="1"/>
      <protection hidden="1"/>
    </xf>
    <xf numFmtId="0" fontId="40" fillId="24" borderId="16" xfId="0" applyFont="1" applyFill="1" applyBorder="1" applyAlignment="1" applyProtection="1">
      <alignment horizontal="center" vertical="center" wrapText="1" readingOrder="1"/>
      <protection hidden="1"/>
    </xf>
    <xf numFmtId="0" fontId="40" fillId="25" borderId="17" xfId="0" applyFont="1" applyFill="1" applyBorder="1" applyAlignment="1" applyProtection="1">
      <alignment horizontal="center" wrapText="1" readingOrder="1"/>
      <protection hidden="1"/>
    </xf>
    <xf numFmtId="0" fontId="40" fillId="25" borderId="18" xfId="0" applyFont="1" applyFill="1" applyBorder="1" applyAlignment="1" applyProtection="1">
      <alignment horizontal="center" wrapText="1" readingOrder="1"/>
      <protection hidden="1"/>
    </xf>
    <xf numFmtId="0" fontId="40" fillId="25" borderId="14" xfId="0" applyFont="1" applyFill="1" applyBorder="1" applyAlignment="1" applyProtection="1">
      <alignment horizontal="center" wrapText="1" readingOrder="1"/>
      <protection hidden="1"/>
    </xf>
    <xf numFmtId="0" fontId="41" fillId="24" borderId="55" xfId="0" applyFont="1" applyFill="1" applyBorder="1" applyAlignment="1">
      <alignment horizontal="center" vertical="center" wrapText="1" readingOrder="1"/>
    </xf>
    <xf numFmtId="0" fontId="41" fillId="24" borderId="56" xfId="0" applyFont="1" applyFill="1" applyBorder="1" applyAlignment="1">
      <alignment horizontal="center" vertical="center" wrapText="1" readingOrder="1"/>
    </xf>
    <xf numFmtId="0" fontId="41" fillId="24" borderId="57" xfId="0" applyFont="1" applyFill="1" applyBorder="1" applyAlignment="1">
      <alignment horizontal="center" vertical="center" wrapText="1" readingOrder="1"/>
    </xf>
    <xf numFmtId="0" fontId="41" fillId="24" borderId="58" xfId="0" applyFont="1" applyFill="1" applyBorder="1" applyAlignment="1">
      <alignment horizontal="center" vertical="center" wrapText="1" readingOrder="1"/>
    </xf>
    <xf numFmtId="0" fontId="41" fillId="24" borderId="0" xfId="0" applyFont="1" applyFill="1" applyAlignment="1">
      <alignment horizontal="center" vertical="center" wrapText="1" readingOrder="1"/>
    </xf>
    <xf numFmtId="0" fontId="41" fillId="24" borderId="59" xfId="0" applyFont="1" applyFill="1" applyBorder="1" applyAlignment="1">
      <alignment horizontal="center" vertical="center" wrapText="1" readingOrder="1"/>
    </xf>
    <xf numFmtId="0" fontId="41" fillId="24" borderId="60" xfId="0" applyFont="1" applyFill="1" applyBorder="1" applyAlignment="1">
      <alignment horizontal="center" vertical="center" wrapText="1" readingOrder="1"/>
    </xf>
    <xf numFmtId="0" fontId="41" fillId="24" borderId="61" xfId="0" applyFont="1" applyFill="1" applyBorder="1" applyAlignment="1">
      <alignment horizontal="center" vertical="center" wrapText="1" readingOrder="1"/>
    </xf>
    <xf numFmtId="0" fontId="41" fillId="24" borderId="62" xfId="0" applyFont="1" applyFill="1" applyBorder="1" applyAlignment="1">
      <alignment horizontal="center" vertical="center" wrapText="1" readingOrder="1"/>
    </xf>
    <xf numFmtId="0" fontId="41" fillId="21" borderId="55" xfId="0" applyFont="1" applyFill="1" applyBorder="1" applyAlignment="1">
      <alignment horizontal="center" vertical="center" wrapText="1" readingOrder="1"/>
    </xf>
    <xf numFmtId="0" fontId="41" fillId="21" borderId="56" xfId="0" applyFont="1" applyFill="1" applyBorder="1" applyAlignment="1">
      <alignment horizontal="center" vertical="center" wrapText="1" readingOrder="1"/>
    </xf>
    <xf numFmtId="0" fontId="41" fillId="21" borderId="57" xfId="0" applyFont="1" applyFill="1" applyBorder="1" applyAlignment="1">
      <alignment horizontal="center" vertical="center" wrapText="1" readingOrder="1"/>
    </xf>
    <xf numFmtId="0" fontId="41" fillId="21" borderId="58" xfId="0" applyFont="1" applyFill="1" applyBorder="1" applyAlignment="1">
      <alignment horizontal="center" vertical="center" wrapText="1" readingOrder="1"/>
    </xf>
    <xf numFmtId="0" fontId="41" fillId="21" borderId="0" xfId="0" applyFont="1" applyFill="1" applyAlignment="1">
      <alignment horizontal="center" vertical="center" wrapText="1" readingOrder="1"/>
    </xf>
    <xf numFmtId="0" fontId="41" fillId="21" borderId="59" xfId="0" applyFont="1" applyFill="1" applyBorder="1" applyAlignment="1">
      <alignment horizontal="center" vertical="center" wrapText="1" readingOrder="1"/>
    </xf>
    <xf numFmtId="0" fontId="41" fillId="21" borderId="60" xfId="0" applyFont="1" applyFill="1" applyBorder="1" applyAlignment="1">
      <alignment horizontal="center" vertical="center" wrapText="1" readingOrder="1"/>
    </xf>
    <xf numFmtId="0" fontId="41" fillId="21" borderId="61" xfId="0" applyFont="1" applyFill="1" applyBorder="1" applyAlignment="1">
      <alignment horizontal="center" vertical="center" wrapText="1" readingOrder="1"/>
    </xf>
    <xf numFmtId="0" fontId="41" fillId="21" borderId="62" xfId="0" applyFont="1" applyFill="1" applyBorder="1" applyAlignment="1">
      <alignment horizontal="center" vertical="center" wrapText="1" readingOrder="1"/>
    </xf>
    <xf numFmtId="0" fontId="40" fillId="24" borderId="14" xfId="0" applyFont="1" applyFill="1" applyBorder="1" applyAlignment="1" applyProtection="1">
      <alignment horizontal="center" vertical="center" wrapText="1" readingOrder="1"/>
      <protection hidden="1"/>
    </xf>
    <xf numFmtId="0" fontId="40" fillId="24" borderId="17" xfId="0" applyFont="1" applyFill="1" applyBorder="1" applyAlignment="1" applyProtection="1">
      <alignment horizontal="center" vertical="center" wrapText="1" readingOrder="1"/>
      <protection hidden="1"/>
    </xf>
    <xf numFmtId="0" fontId="40" fillId="24" borderId="18" xfId="0" applyFont="1" applyFill="1" applyBorder="1" applyAlignment="1" applyProtection="1">
      <alignment horizontal="center" vertical="center" wrapText="1" readingOrder="1"/>
      <protection hidden="1"/>
    </xf>
    <xf numFmtId="0" fontId="41" fillId="22" borderId="55" xfId="0" applyFont="1" applyFill="1" applyBorder="1" applyAlignment="1">
      <alignment horizontal="center" vertical="center" wrapText="1" readingOrder="1"/>
    </xf>
    <xf numFmtId="0" fontId="41" fillId="22" borderId="56" xfId="0" applyFont="1" applyFill="1" applyBorder="1" applyAlignment="1">
      <alignment horizontal="center" vertical="center" wrapText="1" readingOrder="1"/>
    </xf>
    <xf numFmtId="0" fontId="41" fillId="22" borderId="57" xfId="0" applyFont="1" applyFill="1" applyBorder="1" applyAlignment="1">
      <alignment horizontal="center" vertical="center" wrapText="1" readingOrder="1"/>
    </xf>
    <xf numFmtId="0" fontId="41" fillId="22" borderId="58" xfId="0" applyFont="1" applyFill="1" applyBorder="1" applyAlignment="1">
      <alignment horizontal="center" vertical="center" wrapText="1" readingOrder="1"/>
    </xf>
    <xf numFmtId="0" fontId="41" fillId="22" borderId="0" xfId="0" applyFont="1" applyFill="1" applyAlignment="1">
      <alignment horizontal="center" vertical="center" wrapText="1" readingOrder="1"/>
    </xf>
    <xf numFmtId="0" fontId="41" fillId="22" borderId="59" xfId="0" applyFont="1" applyFill="1" applyBorder="1" applyAlignment="1">
      <alignment horizontal="center" vertical="center" wrapText="1" readingOrder="1"/>
    </xf>
    <xf numFmtId="0" fontId="41" fillId="22" borderId="60" xfId="0" applyFont="1" applyFill="1" applyBorder="1" applyAlignment="1">
      <alignment horizontal="center" vertical="center" wrapText="1" readingOrder="1"/>
    </xf>
    <xf numFmtId="0" fontId="41" fillId="22" borderId="61" xfId="0" applyFont="1" applyFill="1" applyBorder="1" applyAlignment="1">
      <alignment horizontal="center" vertical="center" wrapText="1" readingOrder="1"/>
    </xf>
    <xf numFmtId="0" fontId="41" fillId="22" borderId="62" xfId="0" applyFont="1" applyFill="1" applyBorder="1" applyAlignment="1">
      <alignment horizontal="center" vertical="center" wrapText="1" readingOrder="1"/>
    </xf>
    <xf numFmtId="0" fontId="39" fillId="0" borderId="15" xfId="0" applyFont="1" applyBorder="1" applyAlignment="1">
      <alignment horizontal="center" vertical="center" wrapText="1"/>
    </xf>
    <xf numFmtId="0" fontId="40" fillId="22" borderId="13" xfId="0" applyFont="1" applyFill="1" applyBorder="1" applyAlignment="1" applyProtection="1">
      <alignment horizontal="center" vertical="center" wrapText="1" readingOrder="1"/>
      <protection hidden="1"/>
    </xf>
    <xf numFmtId="0" fontId="40" fillId="22" borderId="15" xfId="0" applyFont="1" applyFill="1" applyBorder="1" applyAlignment="1" applyProtection="1">
      <alignment horizontal="center" vertical="center" wrapText="1" readingOrder="1"/>
      <protection hidden="1"/>
    </xf>
    <xf numFmtId="0" fontId="40" fillId="22" borderId="16" xfId="0" applyFont="1" applyFill="1" applyBorder="1" applyAlignment="1" applyProtection="1">
      <alignment horizontal="center" vertical="center" wrapText="1" readingOrder="1"/>
      <protection hidden="1"/>
    </xf>
    <xf numFmtId="0" fontId="40" fillId="22" borderId="25" xfId="0" applyFont="1" applyFill="1" applyBorder="1" applyAlignment="1" applyProtection="1">
      <alignment horizontal="center" vertical="center" wrapText="1" readingOrder="1"/>
      <protection hidden="1"/>
    </xf>
    <xf numFmtId="0" fontId="40" fillId="22" borderId="0" xfId="0" applyFont="1" applyFill="1" applyAlignment="1" applyProtection="1">
      <alignment horizontal="center" vertical="center" wrapText="1" readingOrder="1"/>
      <protection hidden="1"/>
    </xf>
    <xf numFmtId="0" fontId="40" fillId="22" borderId="24" xfId="0" applyFont="1" applyFill="1" applyBorder="1" applyAlignment="1" applyProtection="1">
      <alignment horizontal="center" vertical="center" wrapText="1" readingOrder="1"/>
      <protection hidden="1"/>
    </xf>
    <xf numFmtId="0" fontId="40" fillId="22" borderId="14" xfId="0" applyFont="1" applyFill="1" applyBorder="1" applyAlignment="1" applyProtection="1">
      <alignment horizontal="center" vertical="center" wrapText="1" readingOrder="1"/>
      <protection hidden="1"/>
    </xf>
    <xf numFmtId="0" fontId="40" fillId="22" borderId="17" xfId="0" applyFont="1" applyFill="1" applyBorder="1" applyAlignment="1" applyProtection="1">
      <alignment horizontal="center" vertical="center" wrapText="1" readingOrder="1"/>
      <protection hidden="1"/>
    </xf>
    <xf numFmtId="0" fontId="40" fillId="22" borderId="18" xfId="0" applyFont="1" applyFill="1" applyBorder="1" applyAlignment="1" applyProtection="1">
      <alignment horizontal="center" vertical="center" wrapText="1" readingOrder="1"/>
      <protection hidden="1"/>
    </xf>
    <xf numFmtId="0" fontId="40" fillId="21" borderId="13" xfId="0" applyFont="1" applyFill="1" applyBorder="1" applyAlignment="1" applyProtection="1">
      <alignment horizontal="center" vertical="center" wrapText="1" readingOrder="1"/>
      <protection hidden="1"/>
    </xf>
    <xf numFmtId="0" fontId="40" fillId="21" borderId="15" xfId="0" applyFont="1" applyFill="1" applyBorder="1" applyAlignment="1" applyProtection="1">
      <alignment horizontal="center" vertical="center" wrapText="1" readingOrder="1"/>
      <protection hidden="1"/>
    </xf>
    <xf numFmtId="0" fontId="40" fillId="21" borderId="16" xfId="0" applyFont="1" applyFill="1" applyBorder="1" applyAlignment="1" applyProtection="1">
      <alignment horizontal="center" vertical="center" wrapText="1" readingOrder="1"/>
      <protection hidden="1"/>
    </xf>
    <xf numFmtId="0" fontId="40" fillId="21" borderId="25" xfId="0" applyFont="1" applyFill="1" applyBorder="1" applyAlignment="1" applyProtection="1">
      <alignment horizontal="center" vertical="center" wrapText="1" readingOrder="1"/>
      <protection hidden="1"/>
    </xf>
    <xf numFmtId="0" fontId="40" fillId="21" borderId="0" xfId="0" applyFont="1" applyFill="1" applyAlignment="1" applyProtection="1">
      <alignment horizontal="center" vertical="center" wrapText="1" readingOrder="1"/>
      <protection hidden="1"/>
    </xf>
    <xf numFmtId="0" fontId="40" fillId="21" borderId="24" xfId="0" applyFont="1" applyFill="1" applyBorder="1" applyAlignment="1" applyProtection="1">
      <alignment horizontal="center" vertical="center" wrapText="1" readingOrder="1"/>
      <protection hidden="1"/>
    </xf>
    <xf numFmtId="0" fontId="40" fillId="21" borderId="14" xfId="0" applyFont="1" applyFill="1" applyBorder="1" applyAlignment="1" applyProtection="1">
      <alignment horizontal="center" vertical="center" wrapText="1" readingOrder="1"/>
      <protection hidden="1"/>
    </xf>
    <xf numFmtId="0" fontId="40" fillId="21" borderId="17" xfId="0" applyFont="1" applyFill="1" applyBorder="1" applyAlignment="1" applyProtection="1">
      <alignment horizontal="center" vertical="center" wrapText="1" readingOrder="1"/>
      <protection hidden="1"/>
    </xf>
    <xf numFmtId="0" fontId="40" fillId="21" borderId="18" xfId="0" applyFont="1" applyFill="1" applyBorder="1" applyAlignment="1" applyProtection="1">
      <alignment horizontal="center" vertical="center" wrapText="1" readingOrder="1"/>
      <protection hidden="1"/>
    </xf>
    <xf numFmtId="0" fontId="96" fillId="24" borderId="13" xfId="0" applyFont="1" applyFill="1" applyBorder="1" applyAlignment="1">
      <alignment horizontal="center" vertical="center" wrapText="1" readingOrder="1"/>
    </xf>
    <xf numFmtId="0" fontId="96" fillId="24" borderId="15" xfId="0" applyFont="1" applyFill="1" applyBorder="1" applyAlignment="1">
      <alignment horizontal="center" vertical="center" wrapText="1" readingOrder="1"/>
    </xf>
    <xf numFmtId="0" fontId="96" fillId="24" borderId="16" xfId="0" applyFont="1" applyFill="1" applyBorder="1" applyAlignment="1">
      <alignment horizontal="center" vertical="center" wrapText="1" readingOrder="1"/>
    </xf>
    <xf numFmtId="0" fontId="96" fillId="24" borderId="25" xfId="0" applyFont="1" applyFill="1" applyBorder="1" applyAlignment="1">
      <alignment horizontal="center" vertical="center" wrapText="1" readingOrder="1"/>
    </xf>
    <xf numFmtId="0" fontId="96" fillId="24" borderId="0" xfId="0" applyFont="1" applyFill="1" applyAlignment="1">
      <alignment horizontal="center" vertical="center" wrapText="1" readingOrder="1"/>
    </xf>
    <xf numFmtId="0" fontId="96" fillId="24" borderId="24" xfId="0" applyFont="1" applyFill="1" applyBorder="1" applyAlignment="1">
      <alignment horizontal="center" vertical="center" wrapText="1" readingOrder="1"/>
    </xf>
    <xf numFmtId="0" fontId="96" fillId="24" borderId="14" xfId="0" applyFont="1" applyFill="1" applyBorder="1" applyAlignment="1">
      <alignment horizontal="center" vertical="center" wrapText="1" readingOrder="1"/>
    </xf>
    <xf numFmtId="0" fontId="96" fillId="24" borderId="17" xfId="0" applyFont="1" applyFill="1" applyBorder="1" applyAlignment="1">
      <alignment horizontal="center" vertical="center" wrapText="1" readingOrder="1"/>
    </xf>
    <xf numFmtId="0" fontId="96" fillId="24" borderId="18" xfId="0" applyFont="1" applyFill="1" applyBorder="1" applyAlignment="1">
      <alignment horizontal="center" vertical="center" wrapText="1" readingOrder="1"/>
    </xf>
    <xf numFmtId="0" fontId="40" fillId="28" borderId="13" xfId="0" applyFont="1" applyFill="1" applyBorder="1" applyAlignment="1" applyProtection="1">
      <alignment horizontal="center" vertical="center" wrapText="1" readingOrder="1"/>
      <protection hidden="1"/>
    </xf>
    <xf numFmtId="0" fontId="40" fillId="28" borderId="15" xfId="0" applyFont="1" applyFill="1" applyBorder="1" applyAlignment="1" applyProtection="1">
      <alignment horizontal="center" vertical="center" wrapText="1" readingOrder="1"/>
      <protection hidden="1"/>
    </xf>
    <xf numFmtId="0" fontId="40" fillId="28" borderId="16" xfId="0" applyFont="1" applyFill="1" applyBorder="1" applyAlignment="1" applyProtection="1">
      <alignment horizontal="center" vertical="center" wrapText="1" readingOrder="1"/>
      <protection hidden="1"/>
    </xf>
    <xf numFmtId="0" fontId="40" fillId="28" borderId="25" xfId="0" applyFont="1" applyFill="1" applyBorder="1" applyAlignment="1" applyProtection="1">
      <alignment horizontal="center" vertical="center" wrapText="1" readingOrder="1"/>
      <protection hidden="1"/>
    </xf>
    <xf numFmtId="0" fontId="40" fillId="28" borderId="0" xfId="0" applyFont="1" applyFill="1" applyAlignment="1" applyProtection="1">
      <alignment horizontal="center" vertical="center" wrapText="1" readingOrder="1"/>
      <protection hidden="1"/>
    </xf>
    <xf numFmtId="0" fontId="40" fillId="28" borderId="24" xfId="0" applyFont="1" applyFill="1" applyBorder="1" applyAlignment="1" applyProtection="1">
      <alignment horizontal="center" vertical="center" wrapText="1" readingOrder="1"/>
      <protection hidden="1"/>
    </xf>
    <xf numFmtId="0" fontId="40" fillId="28" borderId="14" xfId="0" applyFont="1" applyFill="1" applyBorder="1" applyAlignment="1" applyProtection="1">
      <alignment horizontal="center" vertical="center" wrapText="1" readingOrder="1"/>
      <protection hidden="1"/>
    </xf>
    <xf numFmtId="0" fontId="40" fillId="28" borderId="17" xfId="0" applyFont="1" applyFill="1" applyBorder="1" applyAlignment="1" applyProtection="1">
      <alignment horizontal="center" vertical="center" wrapText="1" readingOrder="1"/>
      <protection hidden="1"/>
    </xf>
    <xf numFmtId="0" fontId="40" fillId="28" borderId="18" xfId="0" applyFont="1" applyFill="1" applyBorder="1" applyAlignment="1" applyProtection="1">
      <alignment horizontal="center" vertical="center" wrapText="1" readingOrder="1"/>
      <protection hidden="1"/>
    </xf>
    <xf numFmtId="0" fontId="102" fillId="5" borderId="0" xfId="0" applyFont="1" applyFill="1" applyAlignment="1">
      <alignment horizontal="center" vertical="center"/>
    </xf>
    <xf numFmtId="0" fontId="101" fillId="5" borderId="0" xfId="0" applyFont="1" applyFill="1" applyAlignment="1">
      <alignment horizontal="center" vertical="center"/>
    </xf>
    <xf numFmtId="0" fontId="100" fillId="22" borderId="13" xfId="0" applyFont="1" applyFill="1" applyBorder="1" applyAlignment="1">
      <alignment horizontal="center" vertical="center" wrapText="1" readingOrder="1"/>
    </xf>
    <xf numFmtId="0" fontId="100" fillId="22" borderId="15" xfId="0" applyFont="1" applyFill="1" applyBorder="1" applyAlignment="1">
      <alignment horizontal="center" vertical="center" wrapText="1" readingOrder="1"/>
    </xf>
    <xf numFmtId="0" fontId="100" fillId="22" borderId="16" xfId="0" applyFont="1" applyFill="1" applyBorder="1" applyAlignment="1">
      <alignment horizontal="center" vertical="center" wrapText="1" readingOrder="1"/>
    </xf>
    <xf numFmtId="0" fontId="100" fillId="22" borderId="25" xfId="0" applyFont="1" applyFill="1" applyBorder="1" applyAlignment="1">
      <alignment horizontal="center" vertical="center" wrapText="1" readingOrder="1"/>
    </xf>
    <xf numFmtId="0" fontId="100" fillId="22" borderId="0" xfId="0" applyFont="1" applyFill="1" applyAlignment="1">
      <alignment horizontal="center" vertical="center" wrapText="1" readingOrder="1"/>
    </xf>
    <xf numFmtId="0" fontId="100" fillId="22" borderId="24" xfId="0" applyFont="1" applyFill="1" applyBorder="1" applyAlignment="1">
      <alignment horizontal="center" vertical="center" wrapText="1" readingOrder="1"/>
    </xf>
    <xf numFmtId="0" fontId="100" fillId="22" borderId="14" xfId="0" applyFont="1" applyFill="1" applyBorder="1" applyAlignment="1">
      <alignment horizontal="center" vertical="center" wrapText="1" readingOrder="1"/>
    </xf>
    <xf numFmtId="0" fontId="100" fillId="22" borderId="17" xfId="0" applyFont="1" applyFill="1" applyBorder="1" applyAlignment="1">
      <alignment horizontal="center" vertical="center" wrapText="1" readingOrder="1"/>
    </xf>
    <xf numFmtId="0" fontId="100" fillId="22" borderId="18" xfId="0" applyFont="1" applyFill="1" applyBorder="1" applyAlignment="1">
      <alignment horizontal="center" vertical="center" wrapText="1" readingOrder="1"/>
    </xf>
    <xf numFmtId="0" fontId="40" fillId="25" borderId="13" xfId="0" applyFont="1" applyFill="1" applyBorder="1" applyAlignment="1" applyProtection="1">
      <alignment horizontal="center" vertical="center" wrapText="1" readingOrder="1"/>
      <protection hidden="1"/>
    </xf>
    <xf numFmtId="0" fontId="40" fillId="25" borderId="15" xfId="0" applyFont="1" applyFill="1" applyBorder="1" applyAlignment="1" applyProtection="1">
      <alignment horizontal="center" vertical="center" wrapText="1" readingOrder="1"/>
      <protection hidden="1"/>
    </xf>
    <xf numFmtId="0" fontId="40" fillId="25" borderId="16" xfId="0" applyFont="1" applyFill="1" applyBorder="1" applyAlignment="1" applyProtection="1">
      <alignment horizontal="center" vertical="center" wrapText="1" readingOrder="1"/>
      <protection hidden="1"/>
    </xf>
    <xf numFmtId="0" fontId="40" fillId="25" borderId="25" xfId="0" applyFont="1" applyFill="1" applyBorder="1" applyAlignment="1" applyProtection="1">
      <alignment horizontal="center" vertical="center" wrapText="1" readingOrder="1"/>
      <protection hidden="1"/>
    </xf>
    <xf numFmtId="0" fontId="40" fillId="25" borderId="0" xfId="0" applyFont="1" applyFill="1" applyAlignment="1" applyProtection="1">
      <alignment horizontal="center" vertical="center" wrapText="1" readingOrder="1"/>
      <protection hidden="1"/>
    </xf>
    <xf numFmtId="0" fontId="40" fillId="25" borderId="24" xfId="0" applyFont="1" applyFill="1" applyBorder="1" applyAlignment="1" applyProtection="1">
      <alignment horizontal="center" vertical="center" wrapText="1" readingOrder="1"/>
      <protection hidden="1"/>
    </xf>
    <xf numFmtId="0" fontId="40" fillId="25" borderId="14" xfId="0" applyFont="1" applyFill="1" applyBorder="1" applyAlignment="1" applyProtection="1">
      <alignment horizontal="center" vertical="center" wrapText="1" readingOrder="1"/>
      <protection hidden="1"/>
    </xf>
    <xf numFmtId="0" fontId="40" fillId="25" borderId="17" xfId="0" applyFont="1" applyFill="1" applyBorder="1" applyAlignment="1" applyProtection="1">
      <alignment horizontal="center" vertical="center" wrapText="1" readingOrder="1"/>
      <protection hidden="1"/>
    </xf>
    <xf numFmtId="0" fontId="40" fillId="25" borderId="18" xfId="0" applyFont="1" applyFill="1" applyBorder="1" applyAlignment="1" applyProtection="1">
      <alignment horizontal="center" vertical="center" wrapText="1" readingOrder="1"/>
      <protection hidden="1"/>
    </xf>
    <xf numFmtId="0" fontId="97" fillId="5" borderId="13" xfId="0" applyFont="1" applyFill="1" applyBorder="1" applyAlignment="1">
      <alignment horizontal="center" vertical="center"/>
    </xf>
    <xf numFmtId="0" fontId="97" fillId="5" borderId="15" xfId="0" applyFont="1" applyFill="1" applyBorder="1" applyAlignment="1">
      <alignment horizontal="center" vertical="center"/>
    </xf>
    <xf numFmtId="0" fontId="97" fillId="5" borderId="16" xfId="0" applyFont="1" applyFill="1" applyBorder="1" applyAlignment="1">
      <alignment horizontal="center" vertical="center"/>
    </xf>
    <xf numFmtId="0" fontId="97" fillId="5" borderId="25" xfId="0" applyFont="1" applyFill="1" applyBorder="1" applyAlignment="1">
      <alignment horizontal="center" vertical="center"/>
    </xf>
    <xf numFmtId="0" fontId="97" fillId="5" borderId="0" xfId="0" applyFont="1" applyFill="1" applyAlignment="1">
      <alignment horizontal="center" vertical="center"/>
    </xf>
    <xf numFmtId="0" fontId="97" fillId="5" borderId="24" xfId="0" applyFont="1" applyFill="1" applyBorder="1" applyAlignment="1">
      <alignment horizontal="center" vertical="center"/>
    </xf>
    <xf numFmtId="0" fontId="97" fillId="5" borderId="14" xfId="0" applyFont="1" applyFill="1" applyBorder="1" applyAlignment="1">
      <alignment horizontal="center" vertical="center"/>
    </xf>
    <xf numFmtId="0" fontId="97" fillId="5" borderId="17" xfId="0" applyFont="1" applyFill="1" applyBorder="1" applyAlignment="1">
      <alignment horizontal="center" vertical="center"/>
    </xf>
    <xf numFmtId="0" fontId="97" fillId="5" borderId="18" xfId="0" applyFont="1" applyFill="1" applyBorder="1" applyAlignment="1">
      <alignment horizontal="center" vertical="center"/>
    </xf>
    <xf numFmtId="0" fontId="59" fillId="21" borderId="0" xfId="0" applyFont="1" applyFill="1" applyAlignment="1">
      <alignment horizontal="center" vertical="center" wrapText="1"/>
    </xf>
    <xf numFmtId="0" fontId="43" fillId="21" borderId="0" xfId="0" applyFont="1" applyFill="1" applyAlignment="1">
      <alignment horizontal="center" vertical="center" wrapText="1"/>
    </xf>
    <xf numFmtId="0" fontId="100" fillId="25" borderId="13" xfId="0" applyFont="1" applyFill="1" applyBorder="1" applyAlignment="1">
      <alignment horizontal="center" vertical="center" wrapText="1" readingOrder="1"/>
    </xf>
    <xf numFmtId="0" fontId="100" fillId="25" borderId="15" xfId="0" applyFont="1" applyFill="1" applyBorder="1" applyAlignment="1">
      <alignment horizontal="center" vertical="center" wrapText="1" readingOrder="1"/>
    </xf>
    <xf numFmtId="0" fontId="100" fillId="25" borderId="16" xfId="0" applyFont="1" applyFill="1" applyBorder="1" applyAlignment="1">
      <alignment horizontal="center" vertical="center" wrapText="1" readingOrder="1"/>
    </xf>
    <xf numFmtId="0" fontId="100" fillId="25" borderId="25" xfId="0" applyFont="1" applyFill="1" applyBorder="1" applyAlignment="1">
      <alignment horizontal="center" vertical="center" wrapText="1" readingOrder="1"/>
    </xf>
    <xf numFmtId="0" fontId="100" fillId="25" borderId="0" xfId="0" applyFont="1" applyFill="1" applyAlignment="1">
      <alignment horizontal="center" vertical="center" wrapText="1" readingOrder="1"/>
    </xf>
    <xf numFmtId="0" fontId="100" fillId="25" borderId="24" xfId="0" applyFont="1" applyFill="1" applyBorder="1" applyAlignment="1">
      <alignment horizontal="center" vertical="center" wrapText="1" readingOrder="1"/>
    </xf>
    <xf numFmtId="0" fontId="100" fillId="25" borderId="14" xfId="0" applyFont="1" applyFill="1" applyBorder="1" applyAlignment="1">
      <alignment horizontal="center" vertical="center" wrapText="1" readingOrder="1"/>
    </xf>
    <xf numFmtId="0" fontId="100" fillId="25" borderId="17" xfId="0" applyFont="1" applyFill="1" applyBorder="1" applyAlignment="1">
      <alignment horizontal="center" vertical="center" wrapText="1" readingOrder="1"/>
    </xf>
    <xf numFmtId="0" fontId="100" fillId="25" borderId="18" xfId="0" applyFont="1" applyFill="1" applyBorder="1" applyAlignment="1">
      <alignment horizontal="center" vertical="center" wrapText="1" readingOrder="1"/>
    </xf>
    <xf numFmtId="0" fontId="100" fillId="24" borderId="13" xfId="0" applyFont="1" applyFill="1" applyBorder="1" applyAlignment="1">
      <alignment horizontal="center" vertical="center" wrapText="1" readingOrder="1"/>
    </xf>
    <xf numFmtId="0" fontId="100" fillId="24" borderId="15" xfId="0" applyFont="1" applyFill="1" applyBorder="1" applyAlignment="1">
      <alignment horizontal="center" vertical="center" wrapText="1" readingOrder="1"/>
    </xf>
    <xf numFmtId="0" fontId="100" fillId="24" borderId="16" xfId="0" applyFont="1" applyFill="1" applyBorder="1" applyAlignment="1">
      <alignment horizontal="center" vertical="center" wrapText="1" readingOrder="1"/>
    </xf>
    <xf numFmtId="0" fontId="100" fillId="24" borderId="25" xfId="0" applyFont="1" applyFill="1" applyBorder="1" applyAlignment="1">
      <alignment horizontal="center" vertical="center" wrapText="1" readingOrder="1"/>
    </xf>
    <xf numFmtId="0" fontId="100" fillId="24" borderId="0" xfId="0" applyFont="1" applyFill="1" applyAlignment="1">
      <alignment horizontal="center" vertical="center" wrapText="1" readingOrder="1"/>
    </xf>
    <xf numFmtId="0" fontId="100" fillId="24" borderId="24" xfId="0" applyFont="1" applyFill="1" applyBorder="1" applyAlignment="1">
      <alignment horizontal="center" vertical="center" wrapText="1" readingOrder="1"/>
    </xf>
    <xf numFmtId="0" fontId="100" fillId="24" borderId="14" xfId="0" applyFont="1" applyFill="1" applyBorder="1" applyAlignment="1">
      <alignment horizontal="center" vertical="center" wrapText="1" readingOrder="1"/>
    </xf>
    <xf numFmtId="0" fontId="100" fillId="24" borderId="17" xfId="0" applyFont="1" applyFill="1" applyBorder="1" applyAlignment="1">
      <alignment horizontal="center" vertical="center" wrapText="1" readingOrder="1"/>
    </xf>
    <xf numFmtId="0" fontId="100" fillId="24" borderId="18" xfId="0" applyFont="1" applyFill="1" applyBorder="1" applyAlignment="1">
      <alignment horizontal="center" vertical="center" wrapText="1" readingOrder="1"/>
    </xf>
    <xf numFmtId="0" fontId="100" fillId="21" borderId="13" xfId="0" applyFont="1" applyFill="1" applyBorder="1" applyAlignment="1">
      <alignment horizontal="center" vertical="center" wrapText="1" readingOrder="1"/>
    </xf>
    <xf numFmtId="0" fontId="100" fillId="21" borderId="15" xfId="0" applyFont="1" applyFill="1" applyBorder="1" applyAlignment="1">
      <alignment horizontal="center" vertical="center" wrapText="1" readingOrder="1"/>
    </xf>
    <xf numFmtId="0" fontId="100" fillId="21" borderId="16" xfId="0" applyFont="1" applyFill="1" applyBorder="1" applyAlignment="1">
      <alignment horizontal="center" vertical="center" wrapText="1" readingOrder="1"/>
    </xf>
    <xf numFmtId="0" fontId="100" fillId="21" borderId="25" xfId="0" applyFont="1" applyFill="1" applyBorder="1" applyAlignment="1">
      <alignment horizontal="center" vertical="center" wrapText="1" readingOrder="1"/>
    </xf>
    <xf numFmtId="0" fontId="100" fillId="21" borderId="0" xfId="0" applyFont="1" applyFill="1" applyAlignment="1">
      <alignment horizontal="center" vertical="center" wrapText="1" readingOrder="1"/>
    </xf>
    <xf numFmtId="0" fontId="100" fillId="21" borderId="24" xfId="0" applyFont="1" applyFill="1" applyBorder="1" applyAlignment="1">
      <alignment horizontal="center" vertical="center" wrapText="1" readingOrder="1"/>
    </xf>
    <xf numFmtId="0" fontId="100" fillId="21" borderId="14" xfId="0" applyFont="1" applyFill="1" applyBorder="1" applyAlignment="1">
      <alignment horizontal="center" vertical="center" wrapText="1" readingOrder="1"/>
    </xf>
    <xf numFmtId="0" fontId="100" fillId="21" borderId="17" xfId="0" applyFont="1" applyFill="1" applyBorder="1" applyAlignment="1">
      <alignment horizontal="center" vertical="center" wrapText="1" readingOrder="1"/>
    </xf>
    <xf numFmtId="0" fontId="100" fillId="21" borderId="18" xfId="0" applyFont="1" applyFill="1" applyBorder="1" applyAlignment="1">
      <alignment horizontal="center" vertical="center" wrapText="1" readingOrder="1"/>
    </xf>
    <xf numFmtId="0" fontId="99" fillId="5" borderId="13" xfId="0" applyFont="1" applyFill="1" applyBorder="1" applyAlignment="1">
      <alignment horizontal="center" vertical="center"/>
    </xf>
    <xf numFmtId="0" fontId="99" fillId="5" borderId="16" xfId="0" applyFont="1" applyFill="1" applyBorder="1" applyAlignment="1">
      <alignment horizontal="center" vertical="center"/>
    </xf>
    <xf numFmtId="0" fontId="99" fillId="5" borderId="25" xfId="0" applyFont="1" applyFill="1" applyBorder="1" applyAlignment="1">
      <alignment horizontal="center" vertical="center"/>
    </xf>
    <xf numFmtId="0" fontId="99" fillId="5" borderId="24" xfId="0" applyFont="1" applyFill="1" applyBorder="1" applyAlignment="1">
      <alignment horizontal="center" vertical="center"/>
    </xf>
    <xf numFmtId="0" fontId="99" fillId="5" borderId="14" xfId="0" applyFont="1" applyFill="1" applyBorder="1" applyAlignment="1">
      <alignment horizontal="center" vertical="center"/>
    </xf>
    <xf numFmtId="0" fontId="99" fillId="5" borderId="18" xfId="0" applyFont="1" applyFill="1" applyBorder="1" applyAlignment="1">
      <alignment horizontal="center" vertical="center"/>
    </xf>
    <xf numFmtId="0" fontId="98" fillId="45" borderId="13" xfId="0" applyFont="1" applyFill="1" applyBorder="1" applyAlignment="1">
      <alignment horizontal="center" vertical="center" wrapText="1"/>
    </xf>
    <xf numFmtId="0" fontId="98" fillId="45" borderId="15" xfId="0" applyFont="1" applyFill="1" applyBorder="1" applyAlignment="1">
      <alignment horizontal="center" vertical="center" wrapText="1"/>
    </xf>
    <xf numFmtId="0" fontId="98" fillId="45" borderId="16" xfId="0" applyFont="1" applyFill="1" applyBorder="1" applyAlignment="1">
      <alignment horizontal="center" vertical="center" wrapText="1"/>
    </xf>
    <xf numFmtId="0" fontId="98" fillId="45" borderId="25" xfId="0" applyFont="1" applyFill="1" applyBorder="1" applyAlignment="1">
      <alignment horizontal="center" vertical="center" wrapText="1"/>
    </xf>
    <xf numFmtId="0" fontId="98" fillId="45" borderId="0" xfId="0" applyFont="1" applyFill="1" applyAlignment="1">
      <alignment horizontal="center" vertical="center" wrapText="1"/>
    </xf>
    <xf numFmtId="0" fontId="98" fillId="45" borderId="24" xfId="0" applyFont="1" applyFill="1" applyBorder="1" applyAlignment="1">
      <alignment horizontal="center" vertical="center" wrapText="1"/>
    </xf>
    <xf numFmtId="0" fontId="98" fillId="45" borderId="14" xfId="0" applyFont="1" applyFill="1" applyBorder="1" applyAlignment="1">
      <alignment horizontal="center" vertical="center" wrapText="1"/>
    </xf>
    <xf numFmtId="0" fontId="98" fillId="45" borderId="17" xfId="0" applyFont="1" applyFill="1" applyBorder="1" applyAlignment="1">
      <alignment horizontal="center" vertical="center" wrapText="1"/>
    </xf>
    <xf numFmtId="0" fontId="98" fillId="45" borderId="18" xfId="0" applyFont="1" applyFill="1" applyBorder="1" applyAlignment="1">
      <alignment horizontal="center" vertical="center" wrapText="1"/>
    </xf>
    <xf numFmtId="0" fontId="43" fillId="0" borderId="0" xfId="0" applyFont="1" applyAlignment="1">
      <alignment horizontal="center" vertical="center"/>
    </xf>
    <xf numFmtId="0" fontId="10" fillId="20" borderId="5" xfId="0" applyFont="1" applyFill="1" applyBorder="1" applyAlignment="1">
      <alignment horizontal="left" vertical="center" wrapText="1"/>
    </xf>
    <xf numFmtId="0" fontId="10" fillId="20" borderId="26" xfId="0" applyFont="1" applyFill="1" applyBorder="1" applyAlignment="1">
      <alignment horizontal="left" vertical="center" wrapText="1"/>
    </xf>
    <xf numFmtId="0" fontId="10" fillId="20" borderId="4" xfId="0" applyFont="1" applyFill="1" applyBorder="1" applyAlignment="1">
      <alignment horizontal="left" vertical="center" wrapText="1"/>
    </xf>
    <xf numFmtId="0" fontId="10" fillId="13" borderId="5" xfId="0" applyFont="1" applyFill="1" applyBorder="1" applyAlignment="1">
      <alignment horizontal="left" vertical="center" wrapText="1"/>
    </xf>
    <xf numFmtId="0" fontId="10" fillId="13" borderId="26" xfId="0" applyFont="1" applyFill="1" applyBorder="1" applyAlignment="1">
      <alignment horizontal="left" vertical="center" wrapText="1"/>
    </xf>
    <xf numFmtId="0" fontId="10" fillId="13" borderId="4"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26"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3" fillId="5" borderId="5" xfId="0" applyFont="1" applyFill="1" applyBorder="1" applyAlignment="1">
      <alignment horizontal="left" vertical="center" wrapText="1"/>
    </xf>
    <xf numFmtId="0" fontId="3" fillId="5" borderId="26" xfId="0" applyFont="1" applyFill="1" applyBorder="1" applyAlignment="1">
      <alignment horizontal="left" vertical="center" wrapText="1"/>
    </xf>
    <xf numFmtId="0" fontId="3" fillId="5" borderId="4" xfId="0" applyFont="1" applyFill="1" applyBorder="1" applyAlignment="1">
      <alignment horizontal="left" vertical="center" wrapText="1"/>
    </xf>
    <xf numFmtId="0" fontId="49" fillId="0" borderId="0" xfId="0" applyFont="1" applyAlignment="1">
      <alignment horizontal="center" vertical="center"/>
    </xf>
    <xf numFmtId="0" fontId="67" fillId="21" borderId="2" xfId="0" applyFont="1" applyFill="1" applyBorder="1" applyAlignment="1">
      <alignment horizontal="left" vertical="center" wrapText="1"/>
    </xf>
    <xf numFmtId="0" fontId="12" fillId="5" borderId="2" xfId="0" applyFont="1" applyFill="1" applyBorder="1" applyAlignment="1">
      <alignment horizontal="left" vertical="center" wrapText="1"/>
    </xf>
    <xf numFmtId="0" fontId="13" fillId="5" borderId="2" xfId="0" applyFont="1" applyFill="1" applyBorder="1" applyAlignment="1">
      <alignment horizontal="left" vertical="center" wrapText="1"/>
    </xf>
    <xf numFmtId="0" fontId="2" fillId="13" borderId="2" xfId="0" applyFont="1" applyFill="1" applyBorder="1" applyAlignment="1">
      <alignment horizontal="center" vertical="center"/>
    </xf>
    <xf numFmtId="0" fontId="4" fillId="6" borderId="8" xfId="0" applyFont="1" applyFill="1" applyBorder="1" applyAlignment="1">
      <alignment horizontal="center" vertical="center"/>
    </xf>
    <xf numFmtId="0" fontId="4" fillId="6" borderId="9" xfId="0" applyFont="1" applyFill="1" applyBorder="1" applyAlignment="1">
      <alignment horizontal="center" vertical="center"/>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8" fillId="13" borderId="2" xfId="0" applyFont="1" applyFill="1" applyBorder="1" applyAlignment="1">
      <alignment horizontal="center" vertical="center" wrapText="1" readingOrder="1"/>
    </xf>
    <xf numFmtId="0" fontId="16" fillId="0" borderId="2" xfId="0" applyFont="1" applyBorder="1" applyAlignment="1">
      <alignment horizontal="center" vertical="center" wrapText="1" readingOrder="1"/>
    </xf>
    <xf numFmtId="0" fontId="17" fillId="0" borderId="2" xfId="0" applyFont="1" applyBorder="1" applyAlignment="1">
      <alignment horizontal="center" vertical="center" wrapText="1" readingOrder="1"/>
    </xf>
    <xf numFmtId="0" fontId="17" fillId="21" borderId="5" xfId="0" applyFont="1" applyFill="1" applyBorder="1" applyAlignment="1">
      <alignment horizontal="center" vertical="center" wrapText="1" readingOrder="1"/>
    </xf>
    <xf numFmtId="0" fontId="17" fillId="21" borderId="4" xfId="0" applyFont="1" applyFill="1" applyBorder="1" applyAlignment="1">
      <alignment horizontal="center" vertical="center" wrapText="1" readingOrder="1"/>
    </xf>
    <xf numFmtId="0" fontId="17" fillId="0" borderId="5" xfId="0" applyFont="1" applyBorder="1" applyAlignment="1">
      <alignment horizontal="center" vertical="center" wrapText="1" readingOrder="1"/>
    </xf>
    <xf numFmtId="0" fontId="17" fillId="0" borderId="4" xfId="0" applyFont="1" applyBorder="1" applyAlignment="1">
      <alignment horizontal="center" vertical="center" wrapText="1" readingOrder="1"/>
    </xf>
    <xf numFmtId="0" fontId="72" fillId="5" borderId="0" xfId="0" applyFont="1" applyFill="1" applyAlignment="1">
      <alignment horizontal="center" vertical="center" wrapText="1"/>
    </xf>
    <xf numFmtId="0" fontId="92" fillId="5" borderId="0" xfId="0" applyFont="1" applyFill="1" applyAlignment="1">
      <alignment horizontal="center" vertical="center" wrapText="1"/>
    </xf>
    <xf numFmtId="0" fontId="92" fillId="5" borderId="0" xfId="0" applyFont="1" applyFill="1" applyAlignment="1">
      <alignment horizontal="left" vertical="center" wrapText="1"/>
    </xf>
    <xf numFmtId="0" fontId="72" fillId="5" borderId="0" xfId="0" applyFont="1" applyFill="1" applyAlignment="1">
      <alignment horizontal="right" vertical="center" wrapText="1"/>
    </xf>
    <xf numFmtId="0" fontId="2" fillId="29" borderId="19" xfId="0" applyFont="1" applyFill="1" applyBorder="1" applyAlignment="1">
      <alignment horizontal="center"/>
    </xf>
    <xf numFmtId="0" fontId="2" fillId="29" borderId="20" xfId="0" applyFont="1" applyFill="1" applyBorder="1" applyAlignment="1">
      <alignment horizontal="center"/>
    </xf>
    <xf numFmtId="0" fontId="2" fillId="29" borderId="21" xfId="0" applyFont="1" applyFill="1" applyBorder="1" applyAlignment="1">
      <alignment horizontal="center"/>
    </xf>
    <xf numFmtId="0" fontId="2" fillId="3" borderId="78" xfId="0" applyFont="1" applyFill="1" applyBorder="1" applyAlignment="1">
      <alignment horizontal="left" vertical="center" wrapText="1"/>
    </xf>
    <xf numFmtId="0" fontId="2" fillId="3" borderId="79" xfId="0" applyFont="1" applyFill="1" applyBorder="1" applyAlignment="1">
      <alignment horizontal="left" vertical="center" wrapText="1"/>
    </xf>
    <xf numFmtId="0" fontId="2" fillId="3" borderId="80" xfId="0" applyFont="1" applyFill="1" applyBorder="1" applyAlignment="1">
      <alignment horizontal="left" vertical="center" wrapText="1"/>
    </xf>
    <xf numFmtId="0" fontId="2" fillId="3" borderId="2" xfId="0" applyFont="1" applyFill="1" applyBorder="1" applyAlignment="1">
      <alignment horizontal="center" vertical="center" wrapText="1"/>
    </xf>
    <xf numFmtId="0" fontId="3" fillId="28" borderId="3" xfId="0" applyFont="1" applyFill="1" applyBorder="1" applyAlignment="1">
      <alignment horizontal="center" vertical="center" wrapText="1"/>
    </xf>
    <xf numFmtId="0" fontId="66" fillId="14" borderId="2" xfId="0" applyFont="1" applyFill="1" applyBorder="1" applyAlignment="1">
      <alignment horizontal="left" wrapText="1"/>
    </xf>
    <xf numFmtId="0" fontId="64" fillId="10" borderId="8" xfId="0" applyFont="1" applyFill="1" applyBorder="1" applyAlignment="1">
      <alignment horizontal="center" vertical="center" wrapText="1"/>
    </xf>
    <xf numFmtId="0" fontId="64" fillId="10" borderId="9" xfId="0" applyFont="1" applyFill="1" applyBorder="1" applyAlignment="1">
      <alignment horizontal="center" vertical="center" wrapText="1"/>
    </xf>
    <xf numFmtId="0" fontId="64" fillId="10" borderId="10" xfId="0" applyFont="1" applyFill="1" applyBorder="1" applyAlignment="1">
      <alignment horizontal="center" vertical="center" wrapText="1"/>
    </xf>
    <xf numFmtId="0" fontId="3" fillId="21" borderId="77" xfId="0" applyFont="1" applyFill="1" applyBorder="1" applyAlignment="1">
      <alignment horizontal="left" vertical="center" wrapText="1"/>
    </xf>
    <xf numFmtId="0" fontId="1" fillId="0" borderId="0" xfId="0" applyFont="1" applyAlignment="1">
      <alignment horizontal="left" vertical="top" wrapText="1"/>
    </xf>
    <xf numFmtId="0" fontId="4" fillId="0" borderId="0" xfId="0" applyFont="1" applyAlignment="1">
      <alignment horizontal="left" vertical="top" wrapText="1"/>
    </xf>
    <xf numFmtId="0" fontId="2" fillId="17" borderId="0" xfId="0" applyFont="1" applyFill="1" applyAlignment="1">
      <alignment horizontal="center" vertical="center"/>
    </xf>
    <xf numFmtId="0" fontId="1" fillId="0" borderId="0" xfId="0" applyFont="1" applyAlignment="1">
      <alignment horizontal="left" vertical="center" wrapText="1"/>
    </xf>
    <xf numFmtId="0" fontId="3" fillId="3" borderId="5" xfId="0" applyFont="1" applyFill="1" applyBorder="1" applyAlignment="1">
      <alignment horizontal="center"/>
    </xf>
    <xf numFmtId="0" fontId="3" fillId="3" borderId="4" xfId="0" applyFont="1" applyFill="1" applyBorder="1" applyAlignment="1">
      <alignment horizontal="center"/>
    </xf>
    <xf numFmtId="0" fontId="13" fillId="29" borderId="19" xfId="0" applyFont="1" applyFill="1" applyBorder="1" applyAlignment="1">
      <alignment horizontal="center"/>
    </xf>
    <xf numFmtId="0" fontId="13" fillId="29" borderId="20" xfId="0" applyFont="1" applyFill="1" applyBorder="1" applyAlignment="1">
      <alignment horizontal="center"/>
    </xf>
    <xf numFmtId="0" fontId="13" fillId="29" borderId="21" xfId="0" applyFont="1" applyFill="1" applyBorder="1" applyAlignment="1">
      <alignment horizontal="center"/>
    </xf>
    <xf numFmtId="0" fontId="4" fillId="6" borderId="19"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12" fillId="6" borderId="19" xfId="0" applyFont="1" applyFill="1" applyBorder="1" applyAlignment="1">
      <alignment horizontal="center"/>
    </xf>
    <xf numFmtId="0" fontId="12" fillId="6" borderId="20" xfId="0" applyFont="1" applyFill="1" applyBorder="1" applyAlignment="1">
      <alignment horizontal="center"/>
    </xf>
    <xf numFmtId="0" fontId="12" fillId="6" borderId="21" xfId="0" applyFont="1" applyFill="1" applyBorder="1" applyAlignment="1">
      <alignment horizontal="center"/>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21" xfId="0" applyFont="1" applyBorder="1" applyAlignment="1">
      <alignment horizontal="left" vertical="center" wrapText="1"/>
    </xf>
    <xf numFmtId="0" fontId="77" fillId="17" borderId="91" xfId="0" applyFont="1" applyFill="1" applyBorder="1" applyAlignment="1">
      <alignment horizontal="justify" vertical="center" wrapText="1"/>
    </xf>
    <xf numFmtId="0" fontId="77" fillId="17" borderId="96" xfId="0" applyFont="1" applyFill="1" applyBorder="1" applyAlignment="1">
      <alignment horizontal="justify" vertical="center" wrapText="1"/>
    </xf>
    <xf numFmtId="0" fontId="77" fillId="17" borderId="92" xfId="0" applyFont="1" applyFill="1" applyBorder="1" applyAlignment="1">
      <alignment horizontal="justify" vertical="center" wrapText="1"/>
    </xf>
    <xf numFmtId="0" fontId="94" fillId="38" borderId="99" xfId="0" applyFont="1" applyFill="1" applyBorder="1" applyAlignment="1">
      <alignment horizontal="center" vertical="center"/>
    </xf>
    <xf numFmtId="0" fontId="72" fillId="2" borderId="91"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74" fillId="2" borderId="91" xfId="0" applyFont="1" applyFill="1" applyBorder="1" applyAlignment="1">
      <alignment horizontal="justify" vertical="center" wrapText="1"/>
    </xf>
    <xf numFmtId="0" fontId="74" fillId="2" borderId="96" xfId="0" applyFont="1" applyFill="1" applyBorder="1" applyAlignment="1">
      <alignment horizontal="justify" vertical="center" wrapText="1"/>
    </xf>
    <xf numFmtId="0" fontId="74" fillId="2" borderId="92" xfId="0" applyFont="1" applyFill="1" applyBorder="1" applyAlignment="1">
      <alignment horizontal="justify" vertical="center" wrapText="1"/>
    </xf>
    <xf numFmtId="0" fontId="77" fillId="2" borderId="91" xfId="0" applyFont="1" applyFill="1" applyBorder="1" applyAlignment="1">
      <alignment horizontal="justify" vertical="center" wrapText="1"/>
    </xf>
    <xf numFmtId="0" fontId="77" fillId="2" borderId="96" xfId="0" applyFont="1" applyFill="1" applyBorder="1" applyAlignment="1">
      <alignment horizontal="justify" vertical="center" wrapText="1"/>
    </xf>
    <xf numFmtId="0" fontId="77" fillId="2" borderId="92" xfId="0" applyFont="1" applyFill="1" applyBorder="1" applyAlignment="1">
      <alignment horizontal="justify" vertical="center" wrapText="1"/>
    </xf>
    <xf numFmtId="0" fontId="72" fillId="2" borderId="98" xfId="0" applyFont="1" applyFill="1" applyBorder="1" applyAlignment="1">
      <alignment horizontal="center" vertical="center" wrapText="1"/>
    </xf>
    <xf numFmtId="0" fontId="72" fillId="2" borderId="95" xfId="0" applyFont="1" applyFill="1" applyBorder="1" applyAlignment="1">
      <alignment horizontal="center" vertical="center" wrapText="1"/>
    </xf>
    <xf numFmtId="0" fontId="72" fillId="2" borderId="93" xfId="0" applyFont="1" applyFill="1" applyBorder="1" applyAlignment="1">
      <alignment horizontal="center" vertical="center" wrapText="1"/>
    </xf>
    <xf numFmtId="0" fontId="74" fillId="2" borderId="91" xfId="0" applyFont="1" applyFill="1" applyBorder="1" applyAlignment="1">
      <alignment vertical="center" wrapText="1"/>
    </xf>
    <xf numFmtId="0" fontId="74" fillId="2" borderId="96" xfId="0" applyFont="1" applyFill="1" applyBorder="1" applyAlignment="1">
      <alignment vertical="center" wrapText="1"/>
    </xf>
    <xf numFmtId="0" fontId="74" fillId="2" borderId="92" xfId="0" applyFont="1" applyFill="1" applyBorder="1" applyAlignment="1">
      <alignment vertical="center" wrapText="1"/>
    </xf>
    <xf numFmtId="0" fontId="77" fillId="2" borderId="91" xfId="0" applyFont="1" applyFill="1" applyBorder="1" applyAlignment="1">
      <alignment horizontal="center" vertical="center" wrapText="1"/>
    </xf>
    <xf numFmtId="0" fontId="77" fillId="2" borderId="96" xfId="0" applyFont="1" applyFill="1" applyBorder="1" applyAlignment="1">
      <alignment horizontal="center" vertical="center" wrapText="1"/>
    </xf>
    <xf numFmtId="0" fontId="77" fillId="2" borderId="92" xfId="0" applyFont="1" applyFill="1" applyBorder="1" applyAlignment="1">
      <alignment horizontal="center" vertical="center" wrapText="1"/>
    </xf>
    <xf numFmtId="0" fontId="77" fillId="17" borderId="91" xfId="0" applyFont="1" applyFill="1" applyBorder="1" applyAlignment="1">
      <alignment horizontal="center" vertical="center" wrapText="1"/>
    </xf>
    <xf numFmtId="0" fontId="77" fillId="17" borderId="96" xfId="0" applyFont="1" applyFill="1" applyBorder="1" applyAlignment="1">
      <alignment horizontal="center" vertical="center" wrapText="1"/>
    </xf>
    <xf numFmtId="0" fontId="77" fillId="17" borderId="92"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08" fillId="5" borderId="3" xfId="0" applyFont="1" applyFill="1" applyBorder="1" applyAlignment="1">
      <alignment horizontal="center" vertical="center" wrapText="1"/>
    </xf>
    <xf numFmtId="0" fontId="108" fillId="5" borderId="2" xfId="0" applyFont="1" applyFill="1" applyBorder="1" applyAlignment="1">
      <alignment horizontal="center" vertical="center" wrapText="1"/>
    </xf>
  </cellXfs>
  <cellStyles count="62">
    <cellStyle name="Hipervínculo" xfId="27" builtinId="8" hidden="1"/>
    <cellStyle name="Hipervínculo" xfId="25" builtinId="8" hidden="1"/>
    <cellStyle name="Hipervínculo" xfId="23" builtinId="8" hidden="1"/>
    <cellStyle name="Hipervínculo" xfId="43" builtinId="8" hidden="1"/>
    <cellStyle name="Hipervínculo" xfId="49" builtinId="8" hidden="1"/>
    <cellStyle name="Hipervínculo" xfId="7" builtinId="8" hidden="1"/>
    <cellStyle name="Hipervínculo" xfId="37" builtinId="8" hidden="1"/>
    <cellStyle name="Hipervínculo" xfId="29" builtinId="8" hidden="1"/>
    <cellStyle name="Hipervínculo" xfId="11" builtinId="8" hidden="1"/>
    <cellStyle name="Hipervínculo" xfId="19" builtinId="8" hidden="1"/>
    <cellStyle name="Hipervínculo" xfId="9" builtinId="8" hidden="1"/>
    <cellStyle name="Hipervínculo" xfId="57" builtinId="8" hidden="1"/>
    <cellStyle name="Hipervínculo" xfId="55" builtinId="8" hidden="1"/>
    <cellStyle name="Hipervínculo" xfId="51" builtinId="8" hidden="1"/>
    <cellStyle name="Hipervínculo" xfId="45" builtinId="8" hidden="1"/>
    <cellStyle name="Hipervínculo" xfId="15" builtinId="8" hidden="1"/>
    <cellStyle name="Hipervínculo" xfId="13" builtinId="8" hidden="1"/>
    <cellStyle name="Hipervínculo" xfId="31" builtinId="8" hidden="1"/>
    <cellStyle name="Hipervínculo" xfId="39" builtinId="8" hidden="1"/>
    <cellStyle name="Hipervínculo" xfId="21" builtinId="8" hidden="1"/>
    <cellStyle name="Hipervínculo" xfId="53" builtinId="8" hidden="1"/>
    <cellStyle name="Hipervínculo" xfId="35" builtinId="8" hidden="1"/>
    <cellStyle name="Hipervínculo" xfId="41" builtinId="8" hidden="1"/>
    <cellStyle name="Hipervínculo" xfId="47" builtinId="8" hidden="1"/>
    <cellStyle name="Hipervínculo" xfId="33" builtinId="8" hidden="1"/>
    <cellStyle name="Hipervínculo" xfId="1" builtinId="8" hidden="1"/>
    <cellStyle name="Hipervínculo" xfId="17" builtinId="8" hidden="1"/>
    <cellStyle name="Hipervínculo" xfId="3" builtinId="8" hidden="1"/>
    <cellStyle name="Hipervínculo" xfId="5" builtinId="8" hidden="1"/>
    <cellStyle name="Hipervínculo visitado" xfId="44" builtinId="9" hidden="1"/>
    <cellStyle name="Hipervínculo visitado" xfId="4" builtinId="9" hidden="1"/>
    <cellStyle name="Hipervínculo visitado" xfId="2" builtinId="9" hidden="1"/>
    <cellStyle name="Hipervínculo visitado" xfId="6" builtinId="9" hidden="1"/>
    <cellStyle name="Hipervínculo visitado" xfId="16" builtinId="9" hidden="1"/>
    <cellStyle name="Hipervínculo visitado" xfId="12" builtinId="9" hidden="1"/>
    <cellStyle name="Hipervínculo visitado" xfId="20" builtinId="9" hidden="1"/>
    <cellStyle name="Hipervínculo visitado" xfId="14" builtinId="9" hidden="1"/>
    <cellStyle name="Hipervínculo visitado" xfId="8" builtinId="9" hidden="1"/>
    <cellStyle name="Hipervínculo visitado" xfId="54"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8" builtinId="9" hidden="1"/>
    <cellStyle name="Hipervínculo visitado" xfId="40" builtinId="9" hidden="1"/>
    <cellStyle name="Hipervínculo visitado" xfId="36" builtinId="9" hidden="1"/>
    <cellStyle name="Hipervínculo visitado" xfId="10" builtinId="9" hidden="1"/>
    <cellStyle name="Hipervínculo visitado" xfId="50" builtinId="9" hidden="1"/>
    <cellStyle name="Hipervínculo visitado" xfId="46" builtinId="9" hidden="1"/>
    <cellStyle name="Hipervínculo visitado" xfId="42" builtinId="9" hidden="1"/>
    <cellStyle name="Hipervínculo visitado" xfId="48" builtinId="9" hidden="1"/>
    <cellStyle name="Hipervínculo visitado" xfId="58" builtinId="9" hidden="1"/>
    <cellStyle name="Hipervínculo visitado" xfId="52" builtinId="9" hidden="1"/>
    <cellStyle name="Hipervínculo visitado" xfId="56" builtinId="9" hidden="1"/>
    <cellStyle name="Hipervínculo visitado" xfId="18" builtinId="9" hidden="1"/>
    <cellStyle name="Normal" xfId="0" builtinId="0"/>
    <cellStyle name="Normal - Style1 2" xfId="59" xr:uid="{640BD831-1E75-4165-8261-3C1F0E4B8DC1}"/>
    <cellStyle name="Normal 2 2" xfId="60" xr:uid="{D1B9CEEB-1293-4DEE-8672-D54A57897198}"/>
    <cellStyle name="Porcentaje" xfId="61" builtinId="5"/>
  </cellStyles>
  <dxfs count="36">
    <dxf>
      <font>
        <b/>
        <i val="0"/>
        <color theme="1"/>
      </font>
      <fill>
        <patternFill>
          <bgColor rgb="FF92D050"/>
        </patternFill>
      </fill>
    </dxf>
    <dxf>
      <font>
        <b/>
        <i val="0"/>
        <color theme="1"/>
      </font>
      <fill>
        <patternFill>
          <bgColor rgb="FFFFFF00"/>
        </patternFill>
      </fill>
    </dxf>
    <dxf>
      <font>
        <b/>
        <i val="0"/>
        <color theme="1"/>
      </font>
      <fill>
        <patternFill>
          <bgColor rgb="FFFFC000"/>
        </patternFill>
      </fill>
    </dxf>
    <dxf>
      <font>
        <b/>
        <i val="0"/>
        <color theme="1"/>
      </font>
      <fill>
        <patternFill>
          <bgColor rgb="FFFF2D2D"/>
        </patternFill>
      </fill>
    </dxf>
    <dxf>
      <font>
        <b/>
        <i val="0"/>
        <color theme="1"/>
      </font>
      <fill>
        <patternFill>
          <bgColor rgb="FF92D050"/>
        </patternFill>
      </fill>
    </dxf>
    <dxf>
      <font>
        <b/>
        <i val="0"/>
        <color theme="1"/>
      </font>
      <fill>
        <patternFill>
          <bgColor rgb="FFFFFF00"/>
        </patternFill>
      </fill>
    </dxf>
    <dxf>
      <font>
        <b/>
        <i val="0"/>
        <color theme="1"/>
      </font>
      <fill>
        <patternFill>
          <bgColor rgb="FFFFC000"/>
        </patternFill>
      </fill>
    </dxf>
    <dxf>
      <font>
        <b/>
        <i val="0"/>
        <color theme="1"/>
      </font>
      <fill>
        <patternFill>
          <bgColor rgb="FFFF2D2D"/>
        </patternFill>
      </fill>
    </dxf>
    <dxf>
      <font>
        <b/>
        <i val="0"/>
        <color theme="1"/>
      </font>
      <fill>
        <patternFill>
          <bgColor rgb="FF99CC00"/>
        </patternFill>
      </fill>
    </dxf>
    <dxf>
      <font>
        <b/>
        <i val="0"/>
        <color theme="1"/>
      </font>
      <fill>
        <patternFill>
          <bgColor rgb="FF00B050"/>
        </patternFill>
      </fill>
    </dxf>
    <dxf>
      <font>
        <b/>
        <i val="0"/>
        <color theme="1"/>
      </font>
      <fill>
        <patternFill>
          <bgColor theme="6" tint="-0.24994659260841701"/>
        </patternFill>
      </fill>
    </dxf>
    <dxf>
      <font>
        <b/>
        <i val="0"/>
        <color theme="1"/>
      </font>
      <fill>
        <patternFill>
          <bgColor rgb="FFFFFF99"/>
        </patternFill>
      </fill>
    </dxf>
    <dxf>
      <font>
        <b/>
        <i val="0"/>
        <color theme="1"/>
      </font>
      <fill>
        <patternFill>
          <bgColor rgb="FFFF9900"/>
        </patternFill>
      </fill>
    </dxf>
    <dxf>
      <font>
        <b/>
        <i val="0"/>
        <color theme="1"/>
      </font>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2D2D"/>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FF00"/>
        </patternFill>
      </fill>
    </dxf>
    <dxf>
      <fill>
        <patternFill>
          <bgColor rgb="FF669900"/>
        </patternFill>
      </fill>
    </dxf>
    <dxf>
      <font>
        <b/>
        <i val="0"/>
        <color auto="1"/>
      </font>
      <fill>
        <patternFill>
          <bgColor rgb="FF99FF33"/>
        </patternFill>
      </fill>
    </dxf>
    <dxf>
      <fill>
        <patternFill>
          <bgColor theme="6" tint="-0.24994659260841701"/>
        </patternFill>
      </fill>
    </dxf>
    <dxf>
      <font>
        <b/>
        <i val="0"/>
        <color theme="1"/>
      </font>
      <fill>
        <patternFill>
          <bgColor rgb="FFFFFF00"/>
        </patternFill>
      </fill>
    </dxf>
    <dxf>
      <font>
        <b/>
        <i val="0"/>
        <color theme="1"/>
      </font>
      <fill>
        <patternFill>
          <bgColor rgb="FFCC9900"/>
        </patternFill>
      </fill>
    </dxf>
    <dxf>
      <font>
        <b/>
        <i val="0"/>
        <color auto="1"/>
      </font>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FBA5F5"/>
      <color rgb="FF99FF33"/>
      <color rgb="FFCC9900"/>
      <color rgb="FFFF9900"/>
      <color rgb="FF99CC00"/>
      <color rgb="FF00CC00"/>
      <color rgb="FFFFFF99"/>
      <color rgb="FF008000"/>
      <color rgb="FF6699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340178</xdr:colOff>
      <xdr:row>48</xdr:row>
      <xdr:rowOff>9720</xdr:rowOff>
    </xdr:from>
    <xdr:to>
      <xdr:col>5</xdr:col>
      <xdr:colOff>795823</xdr:colOff>
      <xdr:row>53</xdr:row>
      <xdr:rowOff>162933</xdr:rowOff>
    </xdr:to>
    <xdr:pic>
      <xdr:nvPicPr>
        <xdr:cNvPr id="6" name="Imagen 5">
          <a:extLst>
            <a:ext uri="{FF2B5EF4-FFF2-40B4-BE49-F238E27FC236}">
              <a16:creationId xmlns:a16="http://schemas.microsoft.com/office/drawing/2014/main" id="{8B34B2DB-1831-4BF7-9E85-38A0C4DAE81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8443" y="119324924"/>
          <a:ext cx="7677150" cy="1287430"/>
        </a:xfrm>
        <a:prstGeom prst="rect">
          <a:avLst/>
        </a:prstGeom>
        <a:noFill/>
      </xdr:spPr>
    </xdr:pic>
    <xdr:clientData/>
  </xdr:twoCellAnchor>
  <xdr:twoCellAnchor editAs="oneCell">
    <xdr:from>
      <xdr:col>1</xdr:col>
      <xdr:colOff>884464</xdr:colOff>
      <xdr:row>1</xdr:row>
      <xdr:rowOff>58316</xdr:rowOff>
    </xdr:from>
    <xdr:to>
      <xdr:col>2</xdr:col>
      <xdr:colOff>1130624</xdr:colOff>
      <xdr:row>2</xdr:row>
      <xdr:rowOff>230097</xdr:rowOff>
    </xdr:to>
    <xdr:pic>
      <xdr:nvPicPr>
        <xdr:cNvPr id="7" name="Imagen 6">
          <a:extLst>
            <a:ext uri="{FF2B5EF4-FFF2-40B4-BE49-F238E27FC236}">
              <a16:creationId xmlns:a16="http://schemas.microsoft.com/office/drawing/2014/main" id="{CADFC487-5DEB-46D7-B013-BB386F7FFCD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0714" y="1428750"/>
          <a:ext cx="1908175" cy="417933"/>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119064</xdr:colOff>
      <xdr:row>65</xdr:row>
      <xdr:rowOff>166687</xdr:rowOff>
    </xdr:from>
    <xdr:to>
      <xdr:col>37</xdr:col>
      <xdr:colOff>47626</xdr:colOff>
      <xdr:row>117</xdr:row>
      <xdr:rowOff>71437</xdr:rowOff>
    </xdr:to>
    <xdr:pic>
      <xdr:nvPicPr>
        <xdr:cNvPr id="2" name="Imagen 1">
          <a:extLst>
            <a:ext uri="{FF2B5EF4-FFF2-40B4-BE49-F238E27FC236}">
              <a16:creationId xmlns:a16="http://schemas.microsoft.com/office/drawing/2014/main" id="{7EE6B02B-F061-44AE-B57A-9CE40A5A3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064" y="14168437"/>
          <a:ext cx="11620500" cy="981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142875</xdr:rowOff>
    </xdr:from>
    <xdr:to>
      <xdr:col>4</xdr:col>
      <xdr:colOff>647700</xdr:colOff>
      <xdr:row>27</xdr:row>
      <xdr:rowOff>28575</xdr:rowOff>
    </xdr:to>
    <xdr:pic>
      <xdr:nvPicPr>
        <xdr:cNvPr id="5" name="Imagen 4">
          <a:extLst>
            <a:ext uri="{FF2B5EF4-FFF2-40B4-BE49-F238E27FC236}">
              <a16:creationId xmlns:a16="http://schemas.microsoft.com/office/drawing/2014/main" id="{C7EC6FD5-61F1-42F1-88BF-132003C1AE5B}"/>
            </a:ext>
          </a:extLst>
        </xdr:cNvPr>
        <xdr:cNvPicPr>
          <a:picLocks noChangeAspect="1"/>
        </xdr:cNvPicPr>
      </xdr:nvPicPr>
      <xdr:blipFill>
        <a:blip xmlns:r="http://schemas.openxmlformats.org/officeDocument/2006/relationships" r:embed="rId1"/>
        <a:stretch>
          <a:fillRect/>
        </a:stretch>
      </xdr:blipFill>
      <xdr:spPr>
        <a:xfrm>
          <a:off x="0" y="4733925"/>
          <a:ext cx="7791450" cy="6686550"/>
        </a:xfrm>
        <a:prstGeom prst="rect">
          <a:avLst/>
        </a:prstGeom>
      </xdr:spPr>
    </xdr:pic>
    <xdr:clientData/>
  </xdr:twoCellAnchor>
  <xdr:twoCellAnchor editAs="oneCell">
    <xdr:from>
      <xdr:col>1</xdr:col>
      <xdr:colOff>95251</xdr:colOff>
      <xdr:row>27</xdr:row>
      <xdr:rowOff>57150</xdr:rowOff>
    </xdr:from>
    <xdr:to>
      <xdr:col>4</xdr:col>
      <xdr:colOff>180975</xdr:colOff>
      <xdr:row>51</xdr:row>
      <xdr:rowOff>152400</xdr:rowOff>
    </xdr:to>
    <xdr:pic>
      <xdr:nvPicPr>
        <xdr:cNvPr id="3" name="Imagen 2">
          <a:extLst>
            <a:ext uri="{FF2B5EF4-FFF2-40B4-BE49-F238E27FC236}">
              <a16:creationId xmlns:a16="http://schemas.microsoft.com/office/drawing/2014/main" id="{259D6337-C934-43CD-9D33-7938709B0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1" y="11449050"/>
          <a:ext cx="6467474" cy="684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56</xdr:row>
      <xdr:rowOff>0</xdr:rowOff>
    </xdr:from>
    <xdr:to>
      <xdr:col>4</xdr:col>
      <xdr:colOff>466725</xdr:colOff>
      <xdr:row>86</xdr:row>
      <xdr:rowOff>76200</xdr:rowOff>
    </xdr:to>
    <xdr:pic>
      <xdr:nvPicPr>
        <xdr:cNvPr id="4" name="Imagen 3">
          <a:extLst>
            <a:ext uri="{FF2B5EF4-FFF2-40B4-BE49-F238E27FC236}">
              <a16:creationId xmlns:a16="http://schemas.microsoft.com/office/drawing/2014/main" id="{7A3B7845-2B1E-4CD2-AB08-43F73C9FF4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1" y="17764125"/>
          <a:ext cx="6848474" cy="581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1009650</xdr:colOff>
      <xdr:row>66</xdr:row>
      <xdr:rowOff>142875</xdr:rowOff>
    </xdr:from>
    <xdr:to>
      <xdr:col>4</xdr:col>
      <xdr:colOff>664083</xdr:colOff>
      <xdr:row>69</xdr:row>
      <xdr:rowOff>46482</xdr:rowOff>
    </xdr:to>
    <xdr:sp macro="" textlink="">
      <xdr:nvSpPr>
        <xdr:cNvPr id="2" name="Flecha: hacia la izquierda 1">
          <a:extLst>
            <a:ext uri="{FF2B5EF4-FFF2-40B4-BE49-F238E27FC236}">
              <a16:creationId xmlns:a16="http://schemas.microsoft.com/office/drawing/2014/main" id="{C264E7FF-26C1-4D42-8F05-3EC24220CB9D}"/>
            </a:ext>
          </a:extLst>
        </xdr:cNvPr>
        <xdr:cNvSpPr/>
      </xdr:nvSpPr>
      <xdr:spPr>
        <a:xfrm>
          <a:off x="6829425" y="19821525"/>
          <a:ext cx="978408" cy="484632"/>
        </a:xfrm>
        <a:prstGeom prst="left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38100</xdr:rowOff>
    </xdr:from>
    <xdr:to>
      <xdr:col>6</xdr:col>
      <xdr:colOff>857250</xdr:colOff>
      <xdr:row>56</xdr:row>
      <xdr:rowOff>66675</xdr:rowOff>
    </xdr:to>
    <xdr:pic>
      <xdr:nvPicPr>
        <xdr:cNvPr id="2" name="Imagen 1">
          <a:extLst>
            <a:ext uri="{FF2B5EF4-FFF2-40B4-BE49-F238E27FC236}">
              <a16:creationId xmlns:a16="http://schemas.microsoft.com/office/drawing/2014/main" id="{508A6DCD-D901-45B6-BF85-3020AA40B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6115050"/>
          <a:ext cx="10810875" cy="936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93</xdr:row>
      <xdr:rowOff>0</xdr:rowOff>
    </xdr:from>
    <xdr:to>
      <xdr:col>3</xdr:col>
      <xdr:colOff>1476375</xdr:colOff>
      <xdr:row>121</xdr:row>
      <xdr:rowOff>85725</xdr:rowOff>
    </xdr:to>
    <xdr:pic>
      <xdr:nvPicPr>
        <xdr:cNvPr id="3" name="Imagen 2">
          <a:extLst>
            <a:ext uri="{FF2B5EF4-FFF2-40B4-BE49-F238E27FC236}">
              <a16:creationId xmlns:a16="http://schemas.microsoft.com/office/drawing/2014/main" id="{29167590-D882-4049-A11C-1205CD0349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1823025"/>
          <a:ext cx="806767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126</xdr:row>
      <xdr:rowOff>38100</xdr:rowOff>
    </xdr:from>
    <xdr:to>
      <xdr:col>4</xdr:col>
      <xdr:colOff>400050</xdr:colOff>
      <xdr:row>188</xdr:row>
      <xdr:rowOff>9525</xdr:rowOff>
    </xdr:to>
    <xdr:pic>
      <xdr:nvPicPr>
        <xdr:cNvPr id="4" name="Imagen 3">
          <a:extLst>
            <a:ext uri="{FF2B5EF4-FFF2-40B4-BE49-F238E27FC236}">
              <a16:creationId xmlns:a16="http://schemas.microsoft.com/office/drawing/2014/main" id="{6D32E38B-654B-458F-BCA5-72420276CF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38204775"/>
          <a:ext cx="8829675" cy="1178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838200</xdr:colOff>
      <xdr:row>188</xdr:row>
      <xdr:rowOff>104775</xdr:rowOff>
    </xdr:from>
    <xdr:to>
      <xdr:col>4</xdr:col>
      <xdr:colOff>295275</xdr:colOff>
      <xdr:row>219</xdr:row>
      <xdr:rowOff>95250</xdr:rowOff>
    </xdr:to>
    <xdr:pic>
      <xdr:nvPicPr>
        <xdr:cNvPr id="5" name="Imagen 4">
          <a:extLst>
            <a:ext uri="{FF2B5EF4-FFF2-40B4-BE49-F238E27FC236}">
              <a16:creationId xmlns:a16="http://schemas.microsoft.com/office/drawing/2014/main" id="{79470DBD-384B-4C08-BBAC-A9DEBD57D5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0" y="50082450"/>
          <a:ext cx="7886700"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600075</xdr:colOff>
      <xdr:row>0</xdr:row>
      <xdr:rowOff>47625</xdr:rowOff>
    </xdr:from>
    <xdr:to>
      <xdr:col>18</xdr:col>
      <xdr:colOff>55524</xdr:colOff>
      <xdr:row>38</xdr:row>
      <xdr:rowOff>122911</xdr:rowOff>
    </xdr:to>
    <xdr:pic>
      <xdr:nvPicPr>
        <xdr:cNvPr id="2" name="Imagen 1">
          <a:extLst>
            <a:ext uri="{FF2B5EF4-FFF2-40B4-BE49-F238E27FC236}">
              <a16:creationId xmlns:a16="http://schemas.microsoft.com/office/drawing/2014/main" id="{A55CB504-8330-4353-8F2D-A6ABC3115415}"/>
            </a:ext>
          </a:extLst>
        </xdr:cNvPr>
        <xdr:cNvPicPr>
          <a:picLocks noChangeAspect="1"/>
        </xdr:cNvPicPr>
      </xdr:nvPicPr>
      <xdr:blipFill>
        <a:blip xmlns:r="http://schemas.openxmlformats.org/officeDocument/2006/relationships" r:embed="rId1"/>
        <a:stretch>
          <a:fillRect/>
        </a:stretch>
      </xdr:blipFill>
      <xdr:spPr>
        <a:xfrm>
          <a:off x="600075" y="47625"/>
          <a:ext cx="13009524" cy="7314286"/>
        </a:xfrm>
        <a:prstGeom prst="rect">
          <a:avLst/>
        </a:prstGeom>
      </xdr:spPr>
    </xdr:pic>
    <xdr:clientData/>
  </xdr:twoCellAnchor>
  <xdr:twoCellAnchor editAs="oneCell">
    <xdr:from>
      <xdr:col>0</xdr:col>
      <xdr:colOff>0</xdr:colOff>
      <xdr:row>41</xdr:row>
      <xdr:rowOff>47625</xdr:rowOff>
    </xdr:from>
    <xdr:to>
      <xdr:col>18</xdr:col>
      <xdr:colOff>26949</xdr:colOff>
      <xdr:row>77</xdr:row>
      <xdr:rowOff>122958</xdr:rowOff>
    </xdr:to>
    <xdr:pic>
      <xdr:nvPicPr>
        <xdr:cNvPr id="3" name="Imagen 2">
          <a:extLst>
            <a:ext uri="{FF2B5EF4-FFF2-40B4-BE49-F238E27FC236}">
              <a16:creationId xmlns:a16="http://schemas.microsoft.com/office/drawing/2014/main" id="{76F3C09E-D9B8-41FF-A420-1E899092881B}"/>
            </a:ext>
          </a:extLst>
        </xdr:cNvPr>
        <xdr:cNvPicPr>
          <a:picLocks noChangeAspect="1"/>
        </xdr:cNvPicPr>
      </xdr:nvPicPr>
      <xdr:blipFill>
        <a:blip xmlns:r="http://schemas.openxmlformats.org/officeDocument/2006/relationships" r:embed="rId2"/>
        <a:stretch>
          <a:fillRect/>
        </a:stretch>
      </xdr:blipFill>
      <xdr:spPr>
        <a:xfrm>
          <a:off x="0" y="7924800"/>
          <a:ext cx="13009524" cy="6933333"/>
        </a:xfrm>
        <a:prstGeom prst="rect">
          <a:avLst/>
        </a:prstGeom>
      </xdr:spPr>
    </xdr:pic>
    <xdr:clientData/>
  </xdr:twoCellAnchor>
  <xdr:twoCellAnchor editAs="oneCell">
    <xdr:from>
      <xdr:col>1</xdr:col>
      <xdr:colOff>0</xdr:colOff>
      <xdr:row>79</xdr:row>
      <xdr:rowOff>0</xdr:rowOff>
    </xdr:from>
    <xdr:to>
      <xdr:col>18</xdr:col>
      <xdr:colOff>55524</xdr:colOff>
      <xdr:row>115</xdr:row>
      <xdr:rowOff>75333</xdr:rowOff>
    </xdr:to>
    <xdr:pic>
      <xdr:nvPicPr>
        <xdr:cNvPr id="4" name="Imagen 3">
          <a:extLst>
            <a:ext uri="{FF2B5EF4-FFF2-40B4-BE49-F238E27FC236}">
              <a16:creationId xmlns:a16="http://schemas.microsoft.com/office/drawing/2014/main" id="{A7ECF911-2C69-4629-851D-4E3033252C76}"/>
            </a:ext>
          </a:extLst>
        </xdr:cNvPr>
        <xdr:cNvPicPr>
          <a:picLocks noChangeAspect="1"/>
        </xdr:cNvPicPr>
      </xdr:nvPicPr>
      <xdr:blipFill>
        <a:blip xmlns:r="http://schemas.openxmlformats.org/officeDocument/2006/relationships" r:embed="rId3"/>
        <a:stretch>
          <a:fillRect/>
        </a:stretch>
      </xdr:blipFill>
      <xdr:spPr>
        <a:xfrm>
          <a:off x="28575" y="15116175"/>
          <a:ext cx="13009524" cy="6933333"/>
        </a:xfrm>
        <a:prstGeom prst="rect">
          <a:avLst/>
        </a:prstGeom>
      </xdr:spPr>
    </xdr:pic>
    <xdr:clientData/>
  </xdr:twoCellAnchor>
  <xdr:twoCellAnchor editAs="oneCell">
    <xdr:from>
      <xdr:col>1</xdr:col>
      <xdr:colOff>0</xdr:colOff>
      <xdr:row>117</xdr:row>
      <xdr:rowOff>0</xdr:rowOff>
    </xdr:from>
    <xdr:to>
      <xdr:col>18</xdr:col>
      <xdr:colOff>55524</xdr:colOff>
      <xdr:row>153</xdr:row>
      <xdr:rowOff>75333</xdr:rowOff>
    </xdr:to>
    <xdr:pic>
      <xdr:nvPicPr>
        <xdr:cNvPr id="5" name="Imagen 4">
          <a:extLst>
            <a:ext uri="{FF2B5EF4-FFF2-40B4-BE49-F238E27FC236}">
              <a16:creationId xmlns:a16="http://schemas.microsoft.com/office/drawing/2014/main" id="{24C1953C-26D2-4C02-8BA2-19F3D2510D43}"/>
            </a:ext>
          </a:extLst>
        </xdr:cNvPr>
        <xdr:cNvPicPr>
          <a:picLocks noChangeAspect="1"/>
        </xdr:cNvPicPr>
      </xdr:nvPicPr>
      <xdr:blipFill>
        <a:blip xmlns:r="http://schemas.openxmlformats.org/officeDocument/2006/relationships" r:embed="rId4"/>
        <a:stretch>
          <a:fillRect/>
        </a:stretch>
      </xdr:blipFill>
      <xdr:spPr>
        <a:xfrm>
          <a:off x="28575" y="22355175"/>
          <a:ext cx="13009524" cy="693333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personal\calidad_planeacion_bpp_gov_co\Documents\EVIDENCIAS%20AUDITORIA%20EXTERNA%20ICONTEC%202021\5.Identificaci&#243;n%20an&#225;lisis%20y%20tratamiento%20de%20riesgos\1.%20Matriz_mapa_riesgos%20DAFP.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10660F1E-C270-4FCF-BEA6-605A8E7A1A0B}">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772793-E276-4BA5-AA05-CA43C5F0077A}" name="TablaDinámica2"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1DE6A7-BCD9-4799-AB3F-747D6FDFD7DA}" name="Tabla1" displayName="Tabla1" ref="B209:C219" totalsRowShown="0" headerRowDxfId="35" dataDxfId="34">
  <autoFilter ref="B209:C219" xr:uid="{30788B53-1CC2-400D-B1F0-D9D989969153}"/>
  <tableColumns count="2">
    <tableColumn id="1" xr3:uid="{6054BB6E-6D65-4B7E-B412-16E34FD58884}" name="Criterios" dataDxfId="33"/>
    <tableColumn id="2" xr3:uid="{7E1A3D31-98E1-4378-9965-05D1CBA2D28D}" name="Subcriterios" dataDxfId="32"/>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52767-F1BD-482F-9E44-F4148DE14352}">
  <dimension ref="B1:H42"/>
  <sheetViews>
    <sheetView topLeftCell="A7" workbookViewId="0">
      <selection activeCell="C36" sqref="C36:D36"/>
    </sheetView>
  </sheetViews>
  <sheetFormatPr baseColWidth="10" defaultColWidth="11.42578125" defaultRowHeight="14.25" x14ac:dyDescent="0.2"/>
  <cols>
    <col min="1" max="1" width="11.42578125" style="1"/>
    <col min="2" max="2" width="24" style="1" customWidth="1"/>
    <col min="3" max="3" width="11.42578125" style="1"/>
    <col min="4" max="4" width="42.28515625" style="1" customWidth="1"/>
    <col min="5" max="5" width="23.7109375" style="1" customWidth="1"/>
    <col min="6" max="6" width="22.5703125" style="1" customWidth="1"/>
    <col min="7" max="16384" width="11.42578125" style="1"/>
  </cols>
  <sheetData>
    <row r="1" spans="2:8" ht="15" thickBot="1" x14ac:dyDescent="0.25"/>
    <row r="2" spans="2:8" ht="18" x14ac:dyDescent="0.2">
      <c r="B2" s="510" t="s">
        <v>0</v>
      </c>
      <c r="C2" s="511"/>
      <c r="D2" s="511"/>
      <c r="E2" s="511"/>
      <c r="F2" s="511"/>
      <c r="G2" s="511"/>
      <c r="H2" s="512"/>
    </row>
    <row r="3" spans="2:8" x14ac:dyDescent="0.2">
      <c r="B3" s="19"/>
      <c r="C3" s="20"/>
      <c r="D3" s="20"/>
      <c r="E3" s="20"/>
      <c r="F3" s="20"/>
      <c r="G3" s="20"/>
      <c r="H3" s="21"/>
    </row>
    <row r="4" spans="2:8" x14ac:dyDescent="0.2">
      <c r="B4" s="513" t="s">
        <v>1</v>
      </c>
      <c r="C4" s="514"/>
      <c r="D4" s="514"/>
      <c r="E4" s="514"/>
      <c r="F4" s="514"/>
      <c r="G4" s="514"/>
      <c r="H4" s="515"/>
    </row>
    <row r="5" spans="2:8" ht="174" customHeight="1" x14ac:dyDescent="0.2">
      <c r="B5" s="516"/>
      <c r="C5" s="517"/>
      <c r="D5" s="517"/>
      <c r="E5" s="517"/>
      <c r="F5" s="517"/>
      <c r="G5" s="517"/>
      <c r="H5" s="518"/>
    </row>
    <row r="6" spans="2:8" ht="16.5" x14ac:dyDescent="0.2">
      <c r="B6" s="519" t="s">
        <v>2</v>
      </c>
      <c r="C6" s="520"/>
      <c r="D6" s="520"/>
      <c r="E6" s="520"/>
      <c r="F6" s="520"/>
      <c r="G6" s="520"/>
      <c r="H6" s="521"/>
    </row>
    <row r="7" spans="2:8" ht="117.75" customHeight="1" x14ac:dyDescent="0.2">
      <c r="B7" s="522" t="s">
        <v>3</v>
      </c>
      <c r="C7" s="523"/>
      <c r="D7" s="523"/>
      <c r="E7" s="523"/>
      <c r="F7" s="523"/>
      <c r="G7" s="523"/>
      <c r="H7" s="524"/>
    </row>
    <row r="8" spans="2:8" ht="16.5" x14ac:dyDescent="0.2">
      <c r="B8" s="22"/>
      <c r="C8" s="23"/>
      <c r="D8" s="23"/>
      <c r="E8" s="23"/>
      <c r="F8" s="23"/>
      <c r="G8" s="23"/>
      <c r="H8" s="24"/>
    </row>
    <row r="9" spans="2:8" x14ac:dyDescent="0.2">
      <c r="B9" s="525" t="s">
        <v>4</v>
      </c>
      <c r="C9" s="526"/>
      <c r="D9" s="526"/>
      <c r="E9" s="526"/>
      <c r="F9" s="526"/>
      <c r="G9" s="526"/>
      <c r="H9" s="527"/>
    </row>
    <row r="10" spans="2:8" ht="69.75" customHeight="1" x14ac:dyDescent="0.2">
      <c r="B10" s="528"/>
      <c r="C10" s="529"/>
      <c r="D10" s="529"/>
      <c r="E10" s="529"/>
      <c r="F10" s="529"/>
      <c r="G10" s="529"/>
      <c r="H10" s="530"/>
    </row>
    <row r="11" spans="2:8" ht="15" thickBot="1" x14ac:dyDescent="0.25">
      <c r="B11" s="31"/>
      <c r="C11" s="498"/>
      <c r="D11" s="498"/>
      <c r="E11" s="499"/>
      <c r="F11" s="499"/>
      <c r="G11" s="32"/>
      <c r="H11" s="33"/>
    </row>
    <row r="12" spans="2:8" ht="14.25" customHeight="1" thickTop="1" x14ac:dyDescent="0.2">
      <c r="B12" s="31"/>
      <c r="C12" s="531" t="s">
        <v>5</v>
      </c>
      <c r="D12" s="532"/>
      <c r="E12" s="533" t="s">
        <v>6</v>
      </c>
      <c r="F12" s="534"/>
      <c r="G12" s="32"/>
      <c r="H12" s="33"/>
    </row>
    <row r="13" spans="2:8" ht="36" customHeight="1" x14ac:dyDescent="0.2">
      <c r="B13" s="25"/>
      <c r="C13" s="535" t="s">
        <v>7</v>
      </c>
      <c r="D13" s="536"/>
      <c r="E13" s="537" t="s">
        <v>8</v>
      </c>
      <c r="F13" s="538"/>
      <c r="G13" s="26"/>
      <c r="H13" s="27"/>
    </row>
    <row r="14" spans="2:8" ht="33" customHeight="1" x14ac:dyDescent="0.2">
      <c r="B14" s="25"/>
      <c r="C14" s="535" t="s">
        <v>9</v>
      </c>
      <c r="D14" s="536"/>
      <c r="E14" s="537" t="s">
        <v>10</v>
      </c>
      <c r="F14" s="538"/>
      <c r="G14" s="26"/>
      <c r="H14" s="27"/>
    </row>
    <row r="15" spans="2:8" ht="16.5" x14ac:dyDescent="0.2">
      <c r="B15" s="25"/>
      <c r="C15" s="535" t="s">
        <v>11</v>
      </c>
      <c r="D15" s="536"/>
      <c r="E15" s="537" t="s">
        <v>12</v>
      </c>
      <c r="F15" s="538"/>
      <c r="G15" s="26"/>
      <c r="H15" s="27"/>
    </row>
    <row r="16" spans="2:8" ht="126.75" customHeight="1" x14ac:dyDescent="0.2">
      <c r="B16" s="25"/>
      <c r="C16" s="535" t="s">
        <v>13</v>
      </c>
      <c r="D16" s="536"/>
      <c r="E16" s="537" t="s">
        <v>14</v>
      </c>
      <c r="F16" s="538"/>
      <c r="G16" s="26"/>
      <c r="H16" s="27"/>
    </row>
    <row r="17" spans="2:8" ht="73.5" customHeight="1" x14ac:dyDescent="0.2">
      <c r="B17" s="25"/>
      <c r="C17" s="508" t="s">
        <v>15</v>
      </c>
      <c r="D17" s="509"/>
      <c r="E17" s="502" t="s">
        <v>16</v>
      </c>
      <c r="F17" s="503"/>
      <c r="G17" s="26"/>
      <c r="H17" s="27"/>
    </row>
    <row r="18" spans="2:8" ht="60.75" customHeight="1" x14ac:dyDescent="0.2">
      <c r="B18" s="25"/>
      <c r="C18" s="508" t="s">
        <v>17</v>
      </c>
      <c r="D18" s="509"/>
      <c r="E18" s="502" t="s">
        <v>18</v>
      </c>
      <c r="F18" s="503"/>
      <c r="G18" s="26"/>
      <c r="H18" s="27"/>
    </row>
    <row r="19" spans="2:8" ht="52.5" customHeight="1" x14ac:dyDescent="0.2">
      <c r="B19" s="25"/>
      <c r="C19" s="508" t="s">
        <v>19</v>
      </c>
      <c r="D19" s="509"/>
      <c r="E19" s="502" t="s">
        <v>20</v>
      </c>
      <c r="F19" s="503"/>
      <c r="G19" s="26"/>
      <c r="H19" s="27"/>
    </row>
    <row r="20" spans="2:8" ht="134.25" customHeight="1" x14ac:dyDescent="0.2">
      <c r="B20" s="25"/>
      <c r="C20" s="508" t="s">
        <v>21</v>
      </c>
      <c r="D20" s="509"/>
      <c r="E20" s="502" t="s">
        <v>22</v>
      </c>
      <c r="F20" s="503"/>
      <c r="G20" s="26"/>
      <c r="H20" s="27"/>
    </row>
    <row r="21" spans="2:8" ht="123.75" customHeight="1" x14ac:dyDescent="0.2">
      <c r="B21" s="25"/>
      <c r="C21" s="508" t="s">
        <v>23</v>
      </c>
      <c r="D21" s="509"/>
      <c r="E21" s="502" t="s">
        <v>24</v>
      </c>
      <c r="F21" s="503"/>
      <c r="G21" s="26"/>
      <c r="H21" s="27"/>
    </row>
    <row r="22" spans="2:8" ht="117.75" customHeight="1" x14ac:dyDescent="0.2">
      <c r="B22" s="25"/>
      <c r="C22" s="508" t="s">
        <v>25</v>
      </c>
      <c r="D22" s="509"/>
      <c r="E22" s="502" t="s">
        <v>26</v>
      </c>
      <c r="F22" s="503"/>
      <c r="G22" s="26"/>
      <c r="H22" s="27"/>
    </row>
    <row r="23" spans="2:8" ht="101.25" customHeight="1" x14ac:dyDescent="0.2">
      <c r="B23" s="25"/>
      <c r="C23" s="500" t="s">
        <v>27</v>
      </c>
      <c r="D23" s="501"/>
      <c r="E23" s="502" t="s">
        <v>28</v>
      </c>
      <c r="F23" s="503"/>
      <c r="G23" s="26"/>
      <c r="H23" s="27"/>
    </row>
    <row r="24" spans="2:8" ht="63.75" customHeight="1" x14ac:dyDescent="0.2">
      <c r="B24" s="25"/>
      <c r="C24" s="500" t="s">
        <v>29</v>
      </c>
      <c r="D24" s="501"/>
      <c r="E24" s="502" t="s">
        <v>30</v>
      </c>
      <c r="F24" s="503"/>
      <c r="G24" s="26"/>
      <c r="H24" s="27"/>
    </row>
    <row r="25" spans="2:8" ht="93.75" customHeight="1" x14ac:dyDescent="0.2">
      <c r="B25" s="25"/>
      <c r="C25" s="500" t="s">
        <v>31</v>
      </c>
      <c r="D25" s="501"/>
      <c r="E25" s="502" t="s">
        <v>32</v>
      </c>
      <c r="F25" s="503"/>
      <c r="G25" s="26"/>
      <c r="H25" s="27"/>
    </row>
    <row r="26" spans="2:8" ht="76.5" customHeight="1" x14ac:dyDescent="0.2">
      <c r="B26" s="25"/>
      <c r="C26" s="500" t="s">
        <v>33</v>
      </c>
      <c r="D26" s="501"/>
      <c r="E26" s="502" t="s">
        <v>34</v>
      </c>
      <c r="F26" s="503"/>
      <c r="G26" s="26"/>
      <c r="H26" s="27"/>
    </row>
    <row r="27" spans="2:8" ht="51" customHeight="1" x14ac:dyDescent="0.2">
      <c r="B27" s="25"/>
      <c r="C27" s="500" t="s">
        <v>35</v>
      </c>
      <c r="D27" s="501"/>
      <c r="E27" s="502" t="s">
        <v>36</v>
      </c>
      <c r="F27" s="503"/>
      <c r="G27" s="26"/>
      <c r="H27" s="27"/>
    </row>
    <row r="28" spans="2:8" ht="47.25" customHeight="1" x14ac:dyDescent="0.2">
      <c r="B28" s="25"/>
      <c r="C28" s="500" t="s">
        <v>37</v>
      </c>
      <c r="D28" s="501"/>
      <c r="E28" s="502" t="s">
        <v>38</v>
      </c>
      <c r="F28" s="503"/>
      <c r="G28" s="26"/>
      <c r="H28" s="27"/>
    </row>
    <row r="29" spans="2:8" ht="64.5" customHeight="1" x14ac:dyDescent="0.2">
      <c r="B29" s="25"/>
      <c r="C29" s="500" t="s">
        <v>39</v>
      </c>
      <c r="D29" s="501"/>
      <c r="E29" s="502" t="s">
        <v>40</v>
      </c>
      <c r="F29" s="503"/>
      <c r="G29" s="26"/>
      <c r="H29" s="27"/>
    </row>
    <row r="30" spans="2:8" ht="54.75" customHeight="1" x14ac:dyDescent="0.2">
      <c r="B30" s="25"/>
      <c r="C30" s="500" t="s">
        <v>41</v>
      </c>
      <c r="D30" s="501"/>
      <c r="E30" s="502" t="s">
        <v>42</v>
      </c>
      <c r="F30" s="503"/>
      <c r="G30" s="26"/>
      <c r="H30" s="27"/>
    </row>
    <row r="31" spans="2:8" ht="52.5" customHeight="1" x14ac:dyDescent="0.2">
      <c r="B31" s="25"/>
      <c r="C31" s="500" t="s">
        <v>43</v>
      </c>
      <c r="D31" s="501"/>
      <c r="E31" s="502" t="s">
        <v>44</v>
      </c>
      <c r="F31" s="503"/>
      <c r="G31" s="26"/>
      <c r="H31" s="27"/>
    </row>
    <row r="32" spans="2:8" ht="48" customHeight="1" x14ac:dyDescent="0.2">
      <c r="B32" s="25"/>
      <c r="C32" s="500" t="s">
        <v>45</v>
      </c>
      <c r="D32" s="501"/>
      <c r="E32" s="502" t="s">
        <v>46</v>
      </c>
      <c r="F32" s="503"/>
      <c r="G32" s="26"/>
      <c r="H32" s="27"/>
    </row>
    <row r="33" spans="2:8" ht="71.25" customHeight="1" x14ac:dyDescent="0.2">
      <c r="B33" s="25"/>
      <c r="C33" s="500" t="s">
        <v>47</v>
      </c>
      <c r="D33" s="501"/>
      <c r="E33" s="502" t="s">
        <v>48</v>
      </c>
      <c r="F33" s="503"/>
      <c r="G33" s="26"/>
      <c r="H33" s="27"/>
    </row>
    <row r="34" spans="2:8" ht="167.25" customHeight="1" x14ac:dyDescent="0.2">
      <c r="B34" s="25"/>
      <c r="C34" s="500" t="s">
        <v>49</v>
      </c>
      <c r="D34" s="501"/>
      <c r="E34" s="502" t="s">
        <v>50</v>
      </c>
      <c r="F34" s="503"/>
      <c r="G34" s="26"/>
      <c r="H34" s="27"/>
    </row>
    <row r="35" spans="2:8" ht="109.5" customHeight="1" x14ac:dyDescent="0.2">
      <c r="B35" s="25"/>
      <c r="C35" s="500" t="s">
        <v>51</v>
      </c>
      <c r="D35" s="501"/>
      <c r="E35" s="502" t="s">
        <v>52</v>
      </c>
      <c r="F35" s="503"/>
      <c r="G35" s="26"/>
      <c r="H35" s="27"/>
    </row>
    <row r="36" spans="2:8" ht="15" thickBot="1" x14ac:dyDescent="0.25">
      <c r="B36" s="25"/>
      <c r="C36" s="504"/>
      <c r="D36" s="505"/>
      <c r="E36" s="506"/>
      <c r="F36" s="507"/>
      <c r="G36" s="26"/>
      <c r="H36" s="27"/>
    </row>
    <row r="37" spans="2:8" ht="15" thickTop="1" x14ac:dyDescent="0.2">
      <c r="B37" s="495" t="s">
        <v>53</v>
      </c>
      <c r="C37" s="496"/>
      <c r="D37" s="496"/>
      <c r="E37" s="496"/>
      <c r="F37" s="496"/>
      <c r="G37" s="496"/>
      <c r="H37" s="497"/>
    </row>
    <row r="38" spans="2:8" x14ac:dyDescent="0.2">
      <c r="B38" s="495" t="s">
        <v>54</v>
      </c>
      <c r="C38" s="496"/>
      <c r="D38" s="496"/>
      <c r="E38" s="496"/>
      <c r="F38" s="496"/>
      <c r="G38" s="496"/>
      <c r="H38" s="497"/>
    </row>
    <row r="39" spans="2:8" x14ac:dyDescent="0.2">
      <c r="B39" s="495" t="s">
        <v>55</v>
      </c>
      <c r="C39" s="496"/>
      <c r="D39" s="496"/>
      <c r="E39" s="496"/>
      <c r="F39" s="496"/>
      <c r="G39" s="496"/>
      <c r="H39" s="497"/>
    </row>
    <row r="40" spans="2:8" x14ac:dyDescent="0.2">
      <c r="B40" s="495" t="s">
        <v>56</v>
      </c>
      <c r="C40" s="496"/>
      <c r="D40" s="496"/>
      <c r="E40" s="496"/>
      <c r="F40" s="496"/>
      <c r="G40" s="496"/>
      <c r="H40" s="497"/>
    </row>
    <row r="41" spans="2:8" x14ac:dyDescent="0.2">
      <c r="B41" s="495" t="s">
        <v>57</v>
      </c>
      <c r="C41" s="496"/>
      <c r="D41" s="496"/>
      <c r="E41" s="496"/>
      <c r="F41" s="496"/>
      <c r="G41" s="496"/>
      <c r="H41" s="497"/>
    </row>
    <row r="42" spans="2:8" ht="15" thickBot="1" x14ac:dyDescent="0.25">
      <c r="B42" s="28"/>
      <c r="C42" s="29"/>
      <c r="D42" s="29"/>
      <c r="E42" s="29"/>
      <c r="F42" s="29"/>
      <c r="G42" s="29"/>
      <c r="H42" s="30"/>
    </row>
  </sheetData>
  <mergeCells count="62">
    <mergeCell ref="C12:D12"/>
    <mergeCell ref="E12:F12"/>
    <mergeCell ref="C32:D32"/>
    <mergeCell ref="E32:F32"/>
    <mergeCell ref="C33:D33"/>
    <mergeCell ref="E33:F33"/>
    <mergeCell ref="C13:D13"/>
    <mergeCell ref="E13:F13"/>
    <mergeCell ref="C14:D14"/>
    <mergeCell ref="E14:F14"/>
    <mergeCell ref="C15:D15"/>
    <mergeCell ref="E15:F15"/>
    <mergeCell ref="C16:D16"/>
    <mergeCell ref="E16:F16"/>
    <mergeCell ref="C17:D17"/>
    <mergeCell ref="E17:F17"/>
    <mergeCell ref="B2:H2"/>
    <mergeCell ref="B4:H5"/>
    <mergeCell ref="B6:H6"/>
    <mergeCell ref="B7:H7"/>
    <mergeCell ref="B9:H10"/>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E34:F34"/>
    <mergeCell ref="C27:D27"/>
    <mergeCell ref="E27:F27"/>
    <mergeCell ref="C28:D28"/>
    <mergeCell ref="E28:F28"/>
    <mergeCell ref="C29:D29"/>
    <mergeCell ref="E29:F29"/>
    <mergeCell ref="B40:H40"/>
    <mergeCell ref="B41:H41"/>
    <mergeCell ref="C11:D11"/>
    <mergeCell ref="E11:F11"/>
    <mergeCell ref="B37:H37"/>
    <mergeCell ref="B38:H38"/>
    <mergeCell ref="C35:D35"/>
    <mergeCell ref="E35:F35"/>
    <mergeCell ref="C36:D36"/>
    <mergeCell ref="E36:F36"/>
    <mergeCell ref="B39:H39"/>
    <mergeCell ref="C30:D30"/>
    <mergeCell ref="E30:F30"/>
    <mergeCell ref="C31:D31"/>
    <mergeCell ref="E31:F31"/>
    <mergeCell ref="C34:D34"/>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7847A-1017-4581-B7BA-4E3C338501E9}">
  <dimension ref="B2:R69"/>
  <sheetViews>
    <sheetView topLeftCell="A11" workbookViewId="0">
      <selection activeCell="F29" sqref="F29:H29"/>
    </sheetView>
  </sheetViews>
  <sheetFormatPr baseColWidth="10" defaultColWidth="11.42578125" defaultRowHeight="15" x14ac:dyDescent="0.25"/>
  <cols>
    <col min="2" max="2" width="20.7109375" customWidth="1"/>
    <col min="3" max="3" width="55.140625" customWidth="1"/>
    <col min="4" max="4" width="19.85546875" customWidth="1"/>
    <col min="6" max="6" width="43.28515625" customWidth="1"/>
    <col min="7" max="7" width="10.7109375" customWidth="1"/>
    <col min="8" max="8" width="9.42578125" customWidth="1"/>
  </cols>
  <sheetData>
    <row r="2" spans="2:18" ht="15.75" x14ac:dyDescent="0.25">
      <c r="B2" s="74" t="s">
        <v>727</v>
      </c>
      <c r="C2" s="75"/>
      <c r="D2" s="75"/>
      <c r="E2" s="75"/>
    </row>
    <row r="3" spans="2:18" ht="80.25" customHeight="1" x14ac:dyDescent="0.25">
      <c r="B3" s="904" t="s">
        <v>728</v>
      </c>
      <c r="C3" s="904"/>
      <c r="D3" s="904"/>
      <c r="E3" s="904"/>
      <c r="F3" s="904"/>
      <c r="G3" s="904"/>
      <c r="H3" s="904"/>
      <c r="I3" s="904"/>
      <c r="J3" s="904"/>
      <c r="K3" s="904"/>
      <c r="L3" s="904"/>
      <c r="M3" s="904"/>
      <c r="N3" s="904"/>
      <c r="O3" s="904"/>
    </row>
    <row r="4" spans="2:18" ht="62.25" customHeight="1" x14ac:dyDescent="0.25">
      <c r="B4" s="37"/>
      <c r="C4" s="38" t="s">
        <v>641</v>
      </c>
      <c r="D4" s="80" t="s">
        <v>627</v>
      </c>
      <c r="F4" s="906" t="s">
        <v>729</v>
      </c>
      <c r="G4" s="906"/>
      <c r="H4" s="906"/>
      <c r="I4" s="906"/>
      <c r="J4" s="6"/>
      <c r="K4" s="6"/>
      <c r="L4" s="6"/>
      <c r="M4" s="6"/>
      <c r="N4" s="6"/>
      <c r="O4" s="6"/>
      <c r="P4" s="6"/>
      <c r="Q4" s="6"/>
      <c r="R4" s="6"/>
    </row>
    <row r="5" spans="2:18" ht="62.25" customHeight="1" x14ac:dyDescent="0.25">
      <c r="B5" s="39" t="s">
        <v>643</v>
      </c>
      <c r="C5" s="76" t="s">
        <v>644</v>
      </c>
      <c r="D5" s="77">
        <v>0.2</v>
      </c>
      <c r="F5" s="905" t="s">
        <v>730</v>
      </c>
      <c r="G5" s="905"/>
      <c r="H5" s="905"/>
      <c r="I5" s="905"/>
      <c r="J5" s="905"/>
      <c r="K5" s="905"/>
      <c r="L5" s="905"/>
      <c r="M5" s="905"/>
      <c r="N5" s="905"/>
      <c r="O5" s="6"/>
      <c r="P5" s="6"/>
      <c r="Q5" s="6"/>
      <c r="R5" s="6"/>
    </row>
    <row r="6" spans="2:18" ht="31.5" x14ac:dyDescent="0.25">
      <c r="B6" s="42" t="s">
        <v>647</v>
      </c>
      <c r="C6" s="78" t="s">
        <v>648</v>
      </c>
      <c r="D6" s="79">
        <v>0.4</v>
      </c>
      <c r="F6" s="907" t="s">
        <v>731</v>
      </c>
      <c r="G6" s="907"/>
      <c r="H6" s="907"/>
      <c r="I6" s="907"/>
      <c r="J6" s="907"/>
      <c r="K6" s="907"/>
      <c r="L6" s="907"/>
      <c r="M6" s="907"/>
      <c r="N6" s="907"/>
      <c r="O6" s="6"/>
      <c r="P6" s="6"/>
      <c r="Q6" s="6"/>
      <c r="R6" s="6"/>
    </row>
    <row r="7" spans="2:18" ht="31.5" x14ac:dyDescent="0.25">
      <c r="B7" s="45" t="s">
        <v>652</v>
      </c>
      <c r="C7" s="78" t="s">
        <v>653</v>
      </c>
      <c r="D7" s="79">
        <v>0.6</v>
      </c>
      <c r="F7" s="897" t="s">
        <v>732</v>
      </c>
      <c r="G7" s="897"/>
      <c r="H7" s="897"/>
    </row>
    <row r="8" spans="2:18" ht="31.5" x14ac:dyDescent="0.25">
      <c r="B8" s="46" t="s">
        <v>656</v>
      </c>
      <c r="C8" s="78" t="s">
        <v>657</v>
      </c>
      <c r="D8" s="79">
        <v>0.8</v>
      </c>
      <c r="F8" s="81" t="s">
        <v>733</v>
      </c>
      <c r="G8" s="908" t="s">
        <v>734</v>
      </c>
      <c r="H8" s="909"/>
    </row>
    <row r="9" spans="2:18" ht="31.5" x14ac:dyDescent="0.25">
      <c r="B9" s="47" t="s">
        <v>660</v>
      </c>
      <c r="C9" s="78" t="s">
        <v>661</v>
      </c>
      <c r="D9" s="79">
        <v>1</v>
      </c>
      <c r="F9" s="84" t="s">
        <v>735</v>
      </c>
      <c r="G9" s="85" t="s">
        <v>736</v>
      </c>
      <c r="H9" s="85" t="s">
        <v>737</v>
      </c>
      <c r="I9" s="82"/>
    </row>
    <row r="10" spans="2:18" ht="30.75" customHeight="1" x14ac:dyDescent="0.25">
      <c r="F10" s="83" t="s">
        <v>738</v>
      </c>
      <c r="G10" s="7" t="s">
        <v>739</v>
      </c>
      <c r="H10" s="7"/>
      <c r="I10" s="82"/>
    </row>
    <row r="11" spans="2:18" ht="41.25" customHeight="1" x14ac:dyDescent="0.25">
      <c r="F11" s="83" t="s">
        <v>740</v>
      </c>
      <c r="G11" s="7" t="s">
        <v>741</v>
      </c>
      <c r="H11" s="7"/>
      <c r="I11" s="82"/>
    </row>
    <row r="12" spans="2:18" ht="34.5" customHeight="1" x14ac:dyDescent="0.25">
      <c r="F12" s="83" t="s">
        <v>742</v>
      </c>
      <c r="G12" s="7" t="s">
        <v>739</v>
      </c>
      <c r="H12" s="7"/>
      <c r="I12" s="82"/>
    </row>
    <row r="13" spans="2:18" ht="42.75" customHeight="1" x14ac:dyDescent="0.25">
      <c r="F13" s="83" t="s">
        <v>743</v>
      </c>
      <c r="G13" s="7" t="s">
        <v>739</v>
      </c>
      <c r="H13" s="7"/>
      <c r="I13" s="82"/>
    </row>
    <row r="14" spans="2:18" ht="26.25" x14ac:dyDescent="0.25">
      <c r="F14" s="83" t="s">
        <v>744</v>
      </c>
      <c r="G14" s="7" t="s">
        <v>739</v>
      </c>
      <c r="H14" s="7"/>
      <c r="I14" s="82"/>
    </row>
    <row r="15" spans="2:18" x14ac:dyDescent="0.25">
      <c r="F15" s="83" t="s">
        <v>745</v>
      </c>
      <c r="G15" s="7"/>
      <c r="H15" s="7" t="s">
        <v>739</v>
      </c>
      <c r="I15" s="82"/>
    </row>
    <row r="16" spans="2:18" ht="26.25" x14ac:dyDescent="0.25">
      <c r="F16" s="83" t="s">
        <v>746</v>
      </c>
      <c r="G16" s="7" t="s">
        <v>739</v>
      </c>
      <c r="H16" s="7"/>
      <c r="I16" s="82"/>
    </row>
    <row r="17" spans="6:9" ht="39" x14ac:dyDescent="0.25">
      <c r="F17" s="83" t="s">
        <v>747</v>
      </c>
      <c r="G17" s="7"/>
      <c r="H17" s="7" t="s">
        <v>739</v>
      </c>
      <c r="I17" s="82"/>
    </row>
    <row r="18" spans="6:9" x14ac:dyDescent="0.25">
      <c r="F18" s="83" t="s">
        <v>748</v>
      </c>
      <c r="G18" s="7"/>
      <c r="H18" s="7" t="s">
        <v>739</v>
      </c>
      <c r="I18" s="82"/>
    </row>
    <row r="19" spans="6:9" ht="26.25" x14ac:dyDescent="0.25">
      <c r="F19" s="83" t="s">
        <v>749</v>
      </c>
      <c r="G19" s="7" t="s">
        <v>739</v>
      </c>
      <c r="H19" s="7"/>
      <c r="I19" s="82"/>
    </row>
    <row r="20" spans="6:9" x14ac:dyDescent="0.25">
      <c r="F20" s="83" t="s">
        <v>750</v>
      </c>
      <c r="G20" s="7" t="s">
        <v>739</v>
      </c>
      <c r="H20" s="7"/>
      <c r="I20" s="82"/>
    </row>
    <row r="21" spans="6:9" x14ac:dyDescent="0.25">
      <c r="F21" s="83" t="s">
        <v>751</v>
      </c>
      <c r="G21" s="7" t="s">
        <v>739</v>
      </c>
      <c r="H21" s="7"/>
      <c r="I21" s="82"/>
    </row>
    <row r="22" spans="6:9" x14ac:dyDescent="0.25">
      <c r="F22" s="83" t="s">
        <v>752</v>
      </c>
      <c r="G22" s="7" t="s">
        <v>739</v>
      </c>
      <c r="H22" s="7"/>
      <c r="I22" s="82"/>
    </row>
    <row r="23" spans="6:9" x14ac:dyDescent="0.25">
      <c r="F23" s="83" t="s">
        <v>753</v>
      </c>
      <c r="G23" s="7" t="s">
        <v>739</v>
      </c>
      <c r="H23" s="7"/>
      <c r="I23" s="82"/>
    </row>
    <row r="24" spans="6:9" x14ac:dyDescent="0.25">
      <c r="F24" s="83" t="s">
        <v>754</v>
      </c>
      <c r="G24" s="7" t="s">
        <v>739</v>
      </c>
      <c r="H24" s="7"/>
      <c r="I24" s="82"/>
    </row>
    <row r="25" spans="6:9" ht="26.25" x14ac:dyDescent="0.25">
      <c r="F25" s="83" t="s">
        <v>755</v>
      </c>
      <c r="G25" s="7"/>
      <c r="H25" s="7" t="s">
        <v>739</v>
      </c>
      <c r="I25" s="82"/>
    </row>
    <row r="26" spans="6:9" x14ac:dyDescent="0.25">
      <c r="F26" s="83" t="s">
        <v>756</v>
      </c>
      <c r="G26" s="7"/>
      <c r="H26" s="7" t="s">
        <v>739</v>
      </c>
      <c r="I26" s="82"/>
    </row>
    <row r="27" spans="6:9" x14ac:dyDescent="0.25">
      <c r="F27" s="83" t="s">
        <v>757</v>
      </c>
      <c r="G27" s="7"/>
      <c r="H27" s="7" t="s">
        <v>739</v>
      </c>
      <c r="I27" s="82"/>
    </row>
    <row r="28" spans="6:9" x14ac:dyDescent="0.25">
      <c r="F28" s="83" t="s">
        <v>758</v>
      </c>
      <c r="G28" s="7"/>
      <c r="H28" s="7" t="s">
        <v>739</v>
      </c>
      <c r="I28" s="82"/>
    </row>
    <row r="29" spans="6:9" ht="76.5" customHeight="1" x14ac:dyDescent="0.25">
      <c r="F29" s="900" t="s">
        <v>759</v>
      </c>
      <c r="G29" s="901"/>
      <c r="H29" s="902"/>
      <c r="I29" s="82"/>
    </row>
    <row r="30" spans="6:9" ht="51.75" customHeight="1" x14ac:dyDescent="0.25">
      <c r="F30" s="87" t="s">
        <v>760</v>
      </c>
      <c r="G30" s="903" t="s">
        <v>761</v>
      </c>
      <c r="H30" s="903"/>
      <c r="I30" s="82"/>
    </row>
    <row r="31" spans="6:9" ht="51.75" customHeight="1" x14ac:dyDescent="0.25">
      <c r="F31" s="86" t="s">
        <v>762</v>
      </c>
      <c r="G31" s="898" t="s">
        <v>763</v>
      </c>
      <c r="H31" s="898"/>
      <c r="I31" s="82"/>
    </row>
    <row r="32" spans="6:9" ht="51.75" customHeight="1" x14ac:dyDescent="0.25">
      <c r="F32" s="88" t="s">
        <v>764</v>
      </c>
      <c r="G32" s="899" t="s">
        <v>765</v>
      </c>
      <c r="H32" s="899"/>
      <c r="I32" s="82"/>
    </row>
    <row r="53" spans="2:6" ht="15.75" thickBot="1" x14ac:dyDescent="0.3"/>
    <row r="54" spans="2:6" ht="16.5" thickBot="1" x14ac:dyDescent="0.3">
      <c r="B54" s="891" t="s">
        <v>766</v>
      </c>
      <c r="C54" s="892"/>
      <c r="D54" s="893"/>
    </row>
    <row r="57" spans="2:6" ht="15.75" thickBot="1" x14ac:dyDescent="0.3"/>
    <row r="58" spans="2:6" x14ac:dyDescent="0.25">
      <c r="F58" s="894" t="s">
        <v>767</v>
      </c>
    </row>
    <row r="59" spans="2:6" x14ac:dyDescent="0.25">
      <c r="F59" s="895"/>
    </row>
    <row r="60" spans="2:6" x14ac:dyDescent="0.25">
      <c r="F60" s="895"/>
    </row>
    <row r="61" spans="2:6" x14ac:dyDescent="0.25">
      <c r="F61" s="895"/>
    </row>
    <row r="62" spans="2:6" x14ac:dyDescent="0.25">
      <c r="F62" s="895"/>
    </row>
    <row r="63" spans="2:6" x14ac:dyDescent="0.25">
      <c r="F63" s="895"/>
    </row>
    <row r="64" spans="2:6" x14ac:dyDescent="0.25">
      <c r="F64" s="895"/>
    </row>
    <row r="65" spans="6:6" x14ac:dyDescent="0.25">
      <c r="F65" s="895"/>
    </row>
    <row r="66" spans="6:6" x14ac:dyDescent="0.25">
      <c r="F66" s="895"/>
    </row>
    <row r="67" spans="6:6" x14ac:dyDescent="0.25">
      <c r="F67" s="895"/>
    </row>
    <row r="68" spans="6:6" x14ac:dyDescent="0.25">
      <c r="F68" s="895"/>
    </row>
    <row r="69" spans="6:6" ht="15.75" thickBot="1" x14ac:dyDescent="0.3">
      <c r="F69" s="896"/>
    </row>
  </sheetData>
  <mergeCells count="12">
    <mergeCell ref="B3:O3"/>
    <mergeCell ref="F5:N5"/>
    <mergeCell ref="F4:I4"/>
    <mergeCell ref="F6:N6"/>
    <mergeCell ref="G8:H8"/>
    <mergeCell ref="B54:D54"/>
    <mergeCell ref="F58:F69"/>
    <mergeCell ref="F7:H7"/>
    <mergeCell ref="G31:H31"/>
    <mergeCell ref="G32:H32"/>
    <mergeCell ref="F29:H29"/>
    <mergeCell ref="G30:H3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7AC07-B4DD-4ECA-BE9D-91352D19A49B}">
  <dimension ref="C2:D14"/>
  <sheetViews>
    <sheetView topLeftCell="A6" workbookViewId="0">
      <selection activeCell="D1" sqref="D1"/>
    </sheetView>
  </sheetViews>
  <sheetFormatPr baseColWidth="10" defaultColWidth="11.42578125" defaultRowHeight="15" x14ac:dyDescent="0.25"/>
  <cols>
    <col min="3" max="3" width="31.7109375" customWidth="1"/>
    <col min="4" max="4" width="81.28515625" customWidth="1"/>
  </cols>
  <sheetData>
    <row r="2" spans="3:4" x14ac:dyDescent="0.25">
      <c r="C2" s="91" t="s">
        <v>768</v>
      </c>
      <c r="D2" s="91" t="s">
        <v>769</v>
      </c>
    </row>
    <row r="3" spans="3:4" ht="94.5" customHeight="1" x14ac:dyDescent="0.25">
      <c r="C3" s="11" t="s">
        <v>770</v>
      </c>
      <c r="D3" s="5" t="s">
        <v>771</v>
      </c>
    </row>
    <row r="4" spans="3:4" ht="141.75" customHeight="1" x14ac:dyDescent="0.25">
      <c r="C4" s="11" t="s">
        <v>772</v>
      </c>
      <c r="D4" s="5" t="s">
        <v>773</v>
      </c>
    </row>
    <row r="5" spans="3:4" ht="199.5" x14ac:dyDescent="0.25">
      <c r="C5" s="11" t="s">
        <v>774</v>
      </c>
      <c r="D5" s="5" t="s">
        <v>775</v>
      </c>
    </row>
    <row r="6" spans="3:4" ht="102" customHeight="1" x14ac:dyDescent="0.25">
      <c r="C6" s="11" t="s">
        <v>776</v>
      </c>
      <c r="D6" s="5" t="s">
        <v>777</v>
      </c>
    </row>
    <row r="7" spans="3:4" ht="81.75" customHeight="1" x14ac:dyDescent="0.25">
      <c r="C7" s="11" t="s">
        <v>778</v>
      </c>
      <c r="D7" s="5" t="s">
        <v>779</v>
      </c>
    </row>
    <row r="8" spans="3:4" ht="63" customHeight="1" x14ac:dyDescent="0.25">
      <c r="C8" s="11" t="s">
        <v>780</v>
      </c>
      <c r="D8" s="5" t="s">
        <v>781</v>
      </c>
    </row>
    <row r="9" spans="3:4" ht="77.25" customHeight="1" x14ac:dyDescent="0.25">
      <c r="C9" s="11" t="s">
        <v>782</v>
      </c>
      <c r="D9" s="5" t="s">
        <v>783</v>
      </c>
    </row>
    <row r="10" spans="3:4" x14ac:dyDescent="0.25">
      <c r="C10" s="90"/>
      <c r="D10" s="89"/>
    </row>
    <row r="11" spans="3:4" x14ac:dyDescent="0.25">
      <c r="C11" s="90"/>
      <c r="D11" s="89"/>
    </row>
    <row r="12" spans="3:4" x14ac:dyDescent="0.25">
      <c r="C12" s="90"/>
      <c r="D12" s="89"/>
    </row>
    <row r="13" spans="3:4" x14ac:dyDescent="0.25">
      <c r="C13" s="90"/>
      <c r="D13" s="89"/>
    </row>
    <row r="14" spans="3:4" x14ac:dyDescent="0.25">
      <c r="D14" s="89"/>
    </row>
  </sheetData>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9EE2-5255-4181-B795-761E2E63E1BB}">
  <dimension ref="B1:O125"/>
  <sheetViews>
    <sheetView workbookViewId="0">
      <selection activeCell="A233" sqref="A233"/>
    </sheetView>
  </sheetViews>
  <sheetFormatPr baseColWidth="10" defaultColWidth="11.42578125" defaultRowHeight="15" x14ac:dyDescent="0.25"/>
  <cols>
    <col min="2" max="2" width="58.85546875" customWidth="1"/>
    <col min="3" max="3" width="40" customWidth="1"/>
    <col min="4" max="4" width="27.5703125" customWidth="1"/>
    <col min="7" max="7" width="15" customWidth="1"/>
    <col min="8" max="8" width="17.7109375" customWidth="1"/>
    <col min="9" max="9" width="19.28515625" customWidth="1"/>
    <col min="10" max="10" width="13.28515625" customWidth="1"/>
    <col min="12" max="12" width="12.5703125" customWidth="1"/>
    <col min="13" max="13" width="14.42578125" customWidth="1"/>
    <col min="14" max="14" width="11.85546875" customWidth="1"/>
  </cols>
  <sheetData>
    <row r="1" spans="2:15" ht="18.75" thickBot="1" x14ac:dyDescent="0.3">
      <c r="E1" s="915" t="s">
        <v>784</v>
      </c>
      <c r="F1" s="916"/>
      <c r="G1" s="916"/>
      <c r="H1" s="916"/>
      <c r="I1" s="916"/>
      <c r="J1" s="916"/>
      <c r="K1" s="916"/>
      <c r="L1" s="916"/>
      <c r="M1" s="916"/>
      <c r="N1" s="916"/>
      <c r="O1" s="917"/>
    </row>
    <row r="2" spans="2:15" ht="60.75" customHeight="1" thickBot="1" x14ac:dyDescent="0.3">
      <c r="B2" s="913" t="s">
        <v>785</v>
      </c>
      <c r="C2" s="914"/>
      <c r="E2" s="92" t="s">
        <v>7</v>
      </c>
      <c r="F2" s="92" t="s">
        <v>786</v>
      </c>
      <c r="G2" s="92" t="s">
        <v>787</v>
      </c>
      <c r="H2" s="92" t="s">
        <v>788</v>
      </c>
      <c r="I2" s="92" t="s">
        <v>789</v>
      </c>
      <c r="J2" s="92" t="s">
        <v>790</v>
      </c>
      <c r="K2" s="92" t="s">
        <v>791</v>
      </c>
      <c r="L2" s="93" t="s">
        <v>792</v>
      </c>
      <c r="M2" s="93" t="s">
        <v>793</v>
      </c>
      <c r="N2" s="93" t="s">
        <v>794</v>
      </c>
      <c r="O2" s="92" t="s">
        <v>795</v>
      </c>
    </row>
    <row r="3" spans="2:15" ht="71.25" x14ac:dyDescent="0.25">
      <c r="B3" s="95" t="s">
        <v>796</v>
      </c>
      <c r="C3" s="95" t="s">
        <v>797</v>
      </c>
      <c r="E3" s="11" t="s">
        <v>798</v>
      </c>
      <c r="F3" s="11" t="s">
        <v>799</v>
      </c>
      <c r="G3" s="11" t="s">
        <v>800</v>
      </c>
      <c r="H3" s="11" t="s">
        <v>801</v>
      </c>
      <c r="I3" s="11" t="s">
        <v>164</v>
      </c>
      <c r="J3" s="11" t="s">
        <v>802</v>
      </c>
      <c r="K3" s="11" t="s">
        <v>803</v>
      </c>
      <c r="L3" s="11" t="s">
        <v>520</v>
      </c>
      <c r="M3" s="11" t="s">
        <v>520</v>
      </c>
      <c r="N3" s="11" t="s">
        <v>520</v>
      </c>
      <c r="O3" s="11" t="s">
        <v>520</v>
      </c>
    </row>
    <row r="4" spans="2:15" ht="186.75" customHeight="1" x14ac:dyDescent="0.25">
      <c r="B4" s="9" t="s">
        <v>804</v>
      </c>
      <c r="C4" s="4" t="s">
        <v>805</v>
      </c>
      <c r="E4" s="11" t="s">
        <v>798</v>
      </c>
      <c r="F4" s="11" t="s">
        <v>806</v>
      </c>
      <c r="G4" s="11" t="s">
        <v>807</v>
      </c>
      <c r="H4" s="11" t="s">
        <v>801</v>
      </c>
      <c r="I4" s="11" t="s">
        <v>808</v>
      </c>
      <c r="J4" s="11" t="s">
        <v>725</v>
      </c>
      <c r="K4" s="11" t="s">
        <v>725</v>
      </c>
      <c r="L4" s="11" t="s">
        <v>809</v>
      </c>
      <c r="M4" s="11" t="s">
        <v>810</v>
      </c>
      <c r="N4" s="11" t="s">
        <v>460</v>
      </c>
      <c r="O4" s="11" t="s">
        <v>508</v>
      </c>
    </row>
    <row r="5" spans="2:15" ht="111" customHeight="1" x14ac:dyDescent="0.25">
      <c r="E5" s="11" t="s">
        <v>798</v>
      </c>
      <c r="F5" s="11" t="s">
        <v>811</v>
      </c>
      <c r="G5" s="11" t="s">
        <v>812</v>
      </c>
      <c r="H5" s="11" t="s">
        <v>801</v>
      </c>
      <c r="I5" s="11" t="s">
        <v>164</v>
      </c>
      <c r="J5" s="11" t="s">
        <v>813</v>
      </c>
      <c r="K5" s="11" t="s">
        <v>803</v>
      </c>
      <c r="L5" s="73" t="s">
        <v>809</v>
      </c>
      <c r="M5" s="73" t="s">
        <v>809</v>
      </c>
      <c r="N5" s="73" t="s">
        <v>809</v>
      </c>
      <c r="O5" s="73" t="s">
        <v>809</v>
      </c>
    </row>
    <row r="58" spans="2:4" ht="20.25" x14ac:dyDescent="0.3">
      <c r="B58" s="96" t="s">
        <v>814</v>
      </c>
      <c r="C58" s="96"/>
    </row>
    <row r="60" spans="2:4" ht="40.5" x14ac:dyDescent="0.25">
      <c r="B60" s="97" t="s">
        <v>815</v>
      </c>
      <c r="C60" s="97" t="s">
        <v>816</v>
      </c>
      <c r="D60" s="97" t="s">
        <v>817</v>
      </c>
    </row>
    <row r="61" spans="2:4" ht="28.5" x14ac:dyDescent="0.25">
      <c r="B61" s="11" t="s">
        <v>818</v>
      </c>
      <c r="C61" s="11" t="s">
        <v>819</v>
      </c>
      <c r="D61" s="11" t="s">
        <v>820</v>
      </c>
    </row>
    <row r="62" spans="2:4" x14ac:dyDescent="0.25">
      <c r="B62" s="11" t="s">
        <v>808</v>
      </c>
      <c r="C62" s="11" t="s">
        <v>821</v>
      </c>
      <c r="D62" s="11" t="s">
        <v>822</v>
      </c>
    </row>
    <row r="63" spans="2:4" ht="28.5" x14ac:dyDescent="0.25">
      <c r="B63" s="11" t="s">
        <v>823</v>
      </c>
      <c r="C63" s="11" t="s">
        <v>824</v>
      </c>
      <c r="D63" s="11" t="s">
        <v>825</v>
      </c>
    </row>
    <row r="64" spans="2:4" ht="25.5" customHeight="1" x14ac:dyDescent="0.25">
      <c r="B64" s="94" t="s">
        <v>164</v>
      </c>
      <c r="C64" s="94" t="s">
        <v>826</v>
      </c>
      <c r="D64" s="94" t="s">
        <v>827</v>
      </c>
    </row>
    <row r="65" spans="2:4" ht="22.5" customHeight="1" x14ac:dyDescent="0.25">
      <c r="B65" s="73" t="s">
        <v>828</v>
      </c>
      <c r="C65" s="73" t="s">
        <v>829</v>
      </c>
      <c r="D65" s="73" t="s">
        <v>830</v>
      </c>
    </row>
    <row r="66" spans="2:4" ht="25.5" customHeight="1" x14ac:dyDescent="0.25">
      <c r="B66" s="94" t="s">
        <v>831</v>
      </c>
      <c r="C66" s="94" t="s">
        <v>832</v>
      </c>
      <c r="D66" s="94" t="s">
        <v>822</v>
      </c>
    </row>
    <row r="67" spans="2:4" x14ac:dyDescent="0.25">
      <c r="B67" s="94"/>
      <c r="C67" s="73"/>
      <c r="D67" s="73"/>
    </row>
    <row r="70" spans="2:4" ht="23.25" x14ac:dyDescent="0.25">
      <c r="B70" s="852" t="s">
        <v>640</v>
      </c>
      <c r="C70" s="852"/>
      <c r="D70" s="852"/>
    </row>
    <row r="71" spans="2:4" x14ac:dyDescent="0.25">
      <c r="B71" s="10"/>
      <c r="C71" s="10"/>
      <c r="D71" s="10"/>
    </row>
    <row r="72" spans="2:4" ht="51" x14ac:dyDescent="0.25">
      <c r="B72" s="37"/>
      <c r="C72" s="38" t="s">
        <v>641</v>
      </c>
      <c r="D72" s="38" t="s">
        <v>627</v>
      </c>
    </row>
    <row r="73" spans="2:4" ht="76.5" x14ac:dyDescent="0.25">
      <c r="B73" s="39" t="s">
        <v>643</v>
      </c>
      <c r="C73" s="40" t="s">
        <v>644</v>
      </c>
      <c r="D73" s="41">
        <v>0.2</v>
      </c>
    </row>
    <row r="74" spans="2:4" ht="76.5" x14ac:dyDescent="0.25">
      <c r="B74" s="42" t="s">
        <v>647</v>
      </c>
      <c r="C74" s="43" t="s">
        <v>648</v>
      </c>
      <c r="D74" s="44">
        <v>0.4</v>
      </c>
    </row>
    <row r="75" spans="2:4" ht="76.5" x14ac:dyDescent="0.25">
      <c r="B75" s="45" t="s">
        <v>652</v>
      </c>
      <c r="C75" s="43" t="s">
        <v>653</v>
      </c>
      <c r="D75" s="44">
        <v>0.6</v>
      </c>
    </row>
    <row r="76" spans="2:4" ht="127.5" x14ac:dyDescent="0.25">
      <c r="B76" s="46" t="s">
        <v>656</v>
      </c>
      <c r="C76" s="43" t="s">
        <v>657</v>
      </c>
      <c r="D76" s="44">
        <v>0.8</v>
      </c>
    </row>
    <row r="77" spans="2:4" ht="76.5" x14ac:dyDescent="0.25">
      <c r="B77" s="47" t="s">
        <v>660</v>
      </c>
      <c r="C77" s="43" t="s">
        <v>661</v>
      </c>
      <c r="D77" s="44">
        <v>1</v>
      </c>
    </row>
    <row r="80" spans="2:4" ht="33" customHeight="1" x14ac:dyDescent="0.25">
      <c r="B80" s="870" t="s">
        <v>668</v>
      </c>
      <c r="C80" s="870"/>
      <c r="D80" s="870"/>
    </row>
    <row r="81" spans="2:4" x14ac:dyDescent="0.25">
      <c r="B81" s="10"/>
      <c r="C81" s="10"/>
      <c r="D81" s="10"/>
    </row>
    <row r="82" spans="2:4" ht="46.5" x14ac:dyDescent="0.25">
      <c r="B82" s="51"/>
      <c r="C82" s="80" t="s">
        <v>669</v>
      </c>
      <c r="D82" s="80" t="s">
        <v>670</v>
      </c>
    </row>
    <row r="83" spans="2:4" ht="60" customHeight="1" x14ac:dyDescent="0.25">
      <c r="B83" s="53" t="s">
        <v>672</v>
      </c>
      <c r="C83" s="98" t="s">
        <v>673</v>
      </c>
      <c r="D83" s="76" t="s">
        <v>547</v>
      </c>
    </row>
    <row r="84" spans="2:4" ht="60" customHeight="1" x14ac:dyDescent="0.25">
      <c r="B84" s="56" t="s">
        <v>674</v>
      </c>
      <c r="C84" s="99" t="s">
        <v>675</v>
      </c>
      <c r="D84" s="78" t="s">
        <v>498</v>
      </c>
    </row>
    <row r="85" spans="2:4" ht="60" customHeight="1" x14ac:dyDescent="0.25">
      <c r="B85" s="59" t="s">
        <v>676</v>
      </c>
      <c r="C85" s="99" t="s">
        <v>677</v>
      </c>
      <c r="D85" s="78" t="s">
        <v>527</v>
      </c>
    </row>
    <row r="86" spans="2:4" ht="60" customHeight="1" x14ac:dyDescent="0.25">
      <c r="B86" s="60" t="s">
        <v>678</v>
      </c>
      <c r="C86" s="99" t="s">
        <v>679</v>
      </c>
      <c r="D86" s="78" t="s">
        <v>680</v>
      </c>
    </row>
    <row r="87" spans="2:4" ht="60" customHeight="1" x14ac:dyDescent="0.25">
      <c r="B87" s="61" t="s">
        <v>682</v>
      </c>
      <c r="C87" s="99" t="s">
        <v>683</v>
      </c>
      <c r="D87" s="78" t="s">
        <v>463</v>
      </c>
    </row>
    <row r="88" spans="2:4" ht="21" thickBot="1" x14ac:dyDescent="0.3">
      <c r="B88" s="62"/>
      <c r="C88" s="63"/>
      <c r="D88" s="63"/>
    </row>
    <row r="89" spans="2:4" ht="72.75" customHeight="1" thickBot="1" x14ac:dyDescent="0.3">
      <c r="B89" s="918" t="s">
        <v>833</v>
      </c>
      <c r="C89" s="919"/>
      <c r="D89" s="920"/>
    </row>
    <row r="92" spans="2:4" ht="18.75" x14ac:dyDescent="0.3">
      <c r="B92" s="100" t="s">
        <v>834</v>
      </c>
      <c r="C92" s="101"/>
      <c r="D92" s="101"/>
    </row>
    <row r="124" spans="2:6" ht="15.75" thickBot="1" x14ac:dyDescent="0.3"/>
    <row r="125" spans="2:6" ht="18.75" thickBot="1" x14ac:dyDescent="0.3">
      <c r="B125" s="910" t="s">
        <v>835</v>
      </c>
      <c r="C125" s="911"/>
      <c r="D125" s="911"/>
      <c r="E125" s="911"/>
      <c r="F125" s="912"/>
    </row>
  </sheetData>
  <mergeCells count="6">
    <mergeCell ref="B125:F125"/>
    <mergeCell ref="B2:C2"/>
    <mergeCell ref="E1:O1"/>
    <mergeCell ref="B70:D70"/>
    <mergeCell ref="B80:D80"/>
    <mergeCell ref="B89:D8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4856-2C75-46BD-B7E0-4883A73261B1}">
  <dimension ref="B41:E42"/>
  <sheetViews>
    <sheetView workbookViewId="0">
      <selection activeCell="B118" sqref="B118"/>
    </sheetView>
  </sheetViews>
  <sheetFormatPr baseColWidth="10" defaultColWidth="11.42578125" defaultRowHeight="15" x14ac:dyDescent="0.25"/>
  <cols>
    <col min="1" max="1" width="0.42578125" customWidth="1"/>
  </cols>
  <sheetData>
    <row r="41" spans="2:5" ht="20.25" x14ac:dyDescent="0.3">
      <c r="B41" s="102" t="s">
        <v>836</v>
      </c>
      <c r="C41" s="103"/>
      <c r="D41" s="103"/>
      <c r="E41" s="103"/>
    </row>
    <row r="42" spans="2:5" x14ac:dyDescent="0.25">
      <c r="B42" s="103"/>
      <c r="C42" s="103"/>
      <c r="D42" s="103"/>
      <c r="E42" s="10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40A97-AEAE-4CEA-AF10-EAC4AE680741}">
  <dimension ref="A1:F33"/>
  <sheetViews>
    <sheetView topLeftCell="A12" workbookViewId="0">
      <selection activeCell="A4" sqref="A4:A14"/>
    </sheetView>
  </sheetViews>
  <sheetFormatPr baseColWidth="10" defaultColWidth="11.42578125" defaultRowHeight="15" x14ac:dyDescent="0.25"/>
  <cols>
    <col min="1" max="1" width="19.5703125" customWidth="1"/>
    <col min="2" max="2" width="39.28515625" customWidth="1"/>
    <col min="3" max="3" width="8" customWidth="1"/>
    <col min="4" max="5" width="8.140625" customWidth="1"/>
    <col min="6" max="6" width="55.7109375" customWidth="1"/>
  </cols>
  <sheetData>
    <row r="1" spans="1:6" ht="34.5" customHeight="1" thickBot="1" x14ac:dyDescent="0.3">
      <c r="A1" s="924" t="s">
        <v>837</v>
      </c>
      <c r="B1" s="924"/>
      <c r="C1" s="924"/>
      <c r="D1" s="924"/>
      <c r="E1" s="924"/>
      <c r="F1" s="924"/>
    </row>
    <row r="2" spans="1:6" ht="15.75" thickBot="1" x14ac:dyDescent="0.3">
      <c r="A2" s="186" t="s">
        <v>838</v>
      </c>
      <c r="B2" s="925" t="s">
        <v>839</v>
      </c>
      <c r="C2" s="933" t="s">
        <v>840</v>
      </c>
      <c r="D2" s="934"/>
      <c r="E2" s="935"/>
      <c r="F2" s="925" t="s">
        <v>841</v>
      </c>
    </row>
    <row r="3" spans="1:6" ht="73.5" customHeight="1" thickBot="1" x14ac:dyDescent="0.3">
      <c r="A3" s="187"/>
      <c r="B3" s="926"/>
      <c r="C3" s="116" t="s">
        <v>627</v>
      </c>
      <c r="D3" s="116" t="s">
        <v>15</v>
      </c>
      <c r="E3" s="116" t="s">
        <v>842</v>
      </c>
      <c r="F3" s="926"/>
    </row>
    <row r="4" spans="1:6" ht="33.75" x14ac:dyDescent="0.25">
      <c r="A4" s="936" t="s">
        <v>843</v>
      </c>
      <c r="B4" s="117" t="s">
        <v>844</v>
      </c>
      <c r="C4" s="939" t="s">
        <v>845</v>
      </c>
      <c r="D4" s="939" t="s">
        <v>502</v>
      </c>
      <c r="E4" s="942" t="s">
        <v>471</v>
      </c>
      <c r="F4" s="119"/>
    </row>
    <row r="5" spans="1:6" ht="33.75" x14ac:dyDescent="0.25">
      <c r="A5" s="937"/>
      <c r="B5" s="117" t="s">
        <v>846</v>
      </c>
      <c r="C5" s="940"/>
      <c r="D5" s="940"/>
      <c r="E5" s="943"/>
      <c r="F5" s="120" t="s">
        <v>847</v>
      </c>
    </row>
    <row r="6" spans="1:6" ht="33.75" x14ac:dyDescent="0.25">
      <c r="A6" s="937"/>
      <c r="B6" s="117" t="s">
        <v>848</v>
      </c>
      <c r="C6" s="940"/>
      <c r="D6" s="940"/>
      <c r="E6" s="943"/>
      <c r="F6" s="120" t="s">
        <v>849</v>
      </c>
    </row>
    <row r="7" spans="1:6" ht="33.75" x14ac:dyDescent="0.25">
      <c r="A7" s="937"/>
      <c r="B7" s="117" t="s">
        <v>850</v>
      </c>
      <c r="C7" s="940"/>
      <c r="D7" s="940"/>
      <c r="E7" s="943"/>
      <c r="F7" s="120" t="s">
        <v>851</v>
      </c>
    </row>
    <row r="8" spans="1:6" ht="22.5" x14ac:dyDescent="0.25">
      <c r="A8" s="937"/>
      <c r="B8" s="117" t="s">
        <v>852</v>
      </c>
      <c r="C8" s="940"/>
      <c r="D8" s="940"/>
      <c r="E8" s="943"/>
      <c r="F8" s="120" t="s">
        <v>853</v>
      </c>
    </row>
    <row r="9" spans="1:6" ht="22.5" x14ac:dyDescent="0.25">
      <c r="A9" s="937"/>
      <c r="B9" s="117" t="s">
        <v>854</v>
      </c>
      <c r="C9" s="940"/>
      <c r="D9" s="940"/>
      <c r="E9" s="943"/>
      <c r="F9" s="120" t="s">
        <v>855</v>
      </c>
    </row>
    <row r="10" spans="1:6" ht="22.5" x14ac:dyDescent="0.25">
      <c r="A10" s="937"/>
      <c r="B10" s="117" t="s">
        <v>856</v>
      </c>
      <c r="C10" s="940"/>
      <c r="D10" s="940"/>
      <c r="E10" s="943"/>
      <c r="F10" s="120" t="s">
        <v>857</v>
      </c>
    </row>
    <row r="11" spans="1:6" ht="33.75" x14ac:dyDescent="0.25">
      <c r="A11" s="937"/>
      <c r="B11" s="117" t="s">
        <v>858</v>
      </c>
      <c r="C11" s="940"/>
      <c r="D11" s="940"/>
      <c r="E11" s="943"/>
      <c r="F11" s="120" t="s">
        <v>859</v>
      </c>
    </row>
    <row r="12" spans="1:6" ht="22.5" x14ac:dyDescent="0.25">
      <c r="A12" s="937"/>
      <c r="B12" s="117" t="s">
        <v>860</v>
      </c>
      <c r="C12" s="940"/>
      <c r="D12" s="940"/>
      <c r="E12" s="943"/>
      <c r="F12" s="120" t="s">
        <v>861</v>
      </c>
    </row>
    <row r="13" spans="1:6" ht="22.5" x14ac:dyDescent="0.25">
      <c r="A13" s="937"/>
      <c r="B13" s="117" t="s">
        <v>862</v>
      </c>
      <c r="C13" s="940"/>
      <c r="D13" s="940"/>
      <c r="E13" s="943"/>
      <c r="F13" s="121"/>
    </row>
    <row r="14" spans="1:6" ht="23.25" thickBot="1" x14ac:dyDescent="0.3">
      <c r="A14" s="938"/>
      <c r="B14" s="118" t="s">
        <v>863</v>
      </c>
      <c r="C14" s="941"/>
      <c r="D14" s="941"/>
      <c r="E14" s="944"/>
      <c r="F14" s="122"/>
    </row>
    <row r="15" spans="1:6" ht="42" customHeight="1" x14ac:dyDescent="0.25">
      <c r="A15" s="936" t="s">
        <v>401</v>
      </c>
      <c r="B15" s="123" t="s">
        <v>864</v>
      </c>
      <c r="C15" s="939" t="s">
        <v>865</v>
      </c>
      <c r="D15" s="939" t="s">
        <v>502</v>
      </c>
      <c r="E15" s="942" t="s">
        <v>471</v>
      </c>
      <c r="F15" s="125" t="s">
        <v>866</v>
      </c>
    </row>
    <row r="16" spans="1:6" ht="36" customHeight="1" x14ac:dyDescent="0.25">
      <c r="A16" s="937"/>
      <c r="B16" s="123" t="s">
        <v>867</v>
      </c>
      <c r="C16" s="940"/>
      <c r="D16" s="940"/>
      <c r="E16" s="943"/>
      <c r="F16" s="125" t="s">
        <v>868</v>
      </c>
    </row>
    <row r="17" spans="1:6" ht="22.5" x14ac:dyDescent="0.25">
      <c r="A17" s="937"/>
      <c r="B17" s="123" t="s">
        <v>869</v>
      </c>
      <c r="C17" s="940"/>
      <c r="D17" s="940"/>
      <c r="E17" s="943"/>
      <c r="F17" s="125" t="s">
        <v>870</v>
      </c>
    </row>
    <row r="18" spans="1:6" ht="34.5" customHeight="1" thickBot="1" x14ac:dyDescent="0.3">
      <c r="A18" s="938"/>
      <c r="B18" s="124" t="s">
        <v>871</v>
      </c>
      <c r="C18" s="941"/>
      <c r="D18" s="941"/>
      <c r="E18" s="944"/>
      <c r="F18" s="122"/>
    </row>
    <row r="21" spans="1:6" ht="18.75" thickBot="1" x14ac:dyDescent="0.3">
      <c r="B21" s="924" t="s">
        <v>872</v>
      </c>
      <c r="C21" s="924"/>
      <c r="D21" s="924"/>
      <c r="E21" s="924"/>
      <c r="F21" s="924"/>
    </row>
    <row r="22" spans="1:6" ht="15.75" thickBot="1" x14ac:dyDescent="0.3">
      <c r="B22" s="925" t="s">
        <v>838</v>
      </c>
      <c r="C22" s="933" t="s">
        <v>840</v>
      </c>
      <c r="D22" s="934"/>
      <c r="E22" s="935"/>
      <c r="F22" s="925" t="s">
        <v>841</v>
      </c>
    </row>
    <row r="23" spans="1:6" ht="35.25" thickBot="1" x14ac:dyDescent="0.3">
      <c r="B23" s="926"/>
      <c r="C23" s="116" t="s">
        <v>627</v>
      </c>
      <c r="D23" s="116" t="s">
        <v>15</v>
      </c>
      <c r="E23" s="116" t="s">
        <v>873</v>
      </c>
      <c r="F23" s="926"/>
    </row>
    <row r="24" spans="1:6" ht="22.5" x14ac:dyDescent="0.25">
      <c r="B24" s="927" t="s">
        <v>389</v>
      </c>
      <c r="C24" s="930" t="s">
        <v>874</v>
      </c>
      <c r="D24" s="930" t="s">
        <v>470</v>
      </c>
      <c r="E24" s="921" t="s">
        <v>471</v>
      </c>
      <c r="F24" s="120" t="s">
        <v>875</v>
      </c>
    </row>
    <row r="25" spans="1:6" x14ac:dyDescent="0.25">
      <c r="B25" s="928"/>
      <c r="C25" s="931"/>
      <c r="D25" s="931"/>
      <c r="E25" s="922"/>
      <c r="F25" s="120" t="s">
        <v>876</v>
      </c>
    </row>
    <row r="26" spans="1:6" x14ac:dyDescent="0.25">
      <c r="B26" s="928"/>
      <c r="C26" s="931"/>
      <c r="D26" s="931"/>
      <c r="E26" s="922"/>
      <c r="F26" s="120" t="s">
        <v>877</v>
      </c>
    </row>
    <row r="27" spans="1:6" ht="22.5" x14ac:dyDescent="0.25">
      <c r="B27" s="928"/>
      <c r="C27" s="931"/>
      <c r="D27" s="931"/>
      <c r="E27" s="922"/>
      <c r="F27" s="120" t="s">
        <v>878</v>
      </c>
    </row>
    <row r="28" spans="1:6" ht="23.25" thickBot="1" x14ac:dyDescent="0.3">
      <c r="B28" s="929"/>
      <c r="C28" s="932"/>
      <c r="D28" s="932"/>
      <c r="E28" s="923"/>
      <c r="F28" s="188" t="s">
        <v>879</v>
      </c>
    </row>
    <row r="29" spans="1:6" ht="45" x14ac:dyDescent="0.25">
      <c r="B29" s="927" t="s">
        <v>391</v>
      </c>
      <c r="C29" s="930" t="s">
        <v>874</v>
      </c>
      <c r="D29" s="930" t="s">
        <v>470</v>
      </c>
      <c r="E29" s="921" t="s">
        <v>471</v>
      </c>
      <c r="F29" s="120" t="s">
        <v>880</v>
      </c>
    </row>
    <row r="30" spans="1:6" ht="34.5" thickBot="1" x14ac:dyDescent="0.3">
      <c r="B30" s="929"/>
      <c r="C30" s="932"/>
      <c r="D30" s="932"/>
      <c r="E30" s="923"/>
      <c r="F30" s="188" t="s">
        <v>881</v>
      </c>
    </row>
    <row r="31" spans="1:6" ht="22.5" x14ac:dyDescent="0.25">
      <c r="B31" s="927" t="s">
        <v>882</v>
      </c>
      <c r="C31" s="930" t="s">
        <v>874</v>
      </c>
      <c r="D31" s="930" t="s">
        <v>470</v>
      </c>
      <c r="E31" s="921" t="s">
        <v>471</v>
      </c>
      <c r="F31" s="120" t="s">
        <v>883</v>
      </c>
    </row>
    <row r="32" spans="1:6" ht="22.5" x14ac:dyDescent="0.25">
      <c r="B32" s="928"/>
      <c r="C32" s="931"/>
      <c r="D32" s="931"/>
      <c r="E32" s="922"/>
      <c r="F32" s="120" t="s">
        <v>884</v>
      </c>
    </row>
    <row r="33" spans="2:6" ht="23.25" thickBot="1" x14ac:dyDescent="0.3">
      <c r="B33" s="929"/>
      <c r="C33" s="932"/>
      <c r="D33" s="932"/>
      <c r="E33" s="923"/>
      <c r="F33" s="188" t="s">
        <v>885</v>
      </c>
    </row>
  </sheetData>
  <mergeCells count="28">
    <mergeCell ref="A1:F1"/>
    <mergeCell ref="A15:A18"/>
    <mergeCell ref="C15:C18"/>
    <mergeCell ref="D15:D18"/>
    <mergeCell ref="E15:E18"/>
    <mergeCell ref="B2:B3"/>
    <mergeCell ref="C2:E2"/>
    <mergeCell ref="F2:F3"/>
    <mergeCell ref="A4:A14"/>
    <mergeCell ref="C4:C14"/>
    <mergeCell ref="D4:D14"/>
    <mergeCell ref="E4:E14"/>
    <mergeCell ref="E31:E33"/>
    <mergeCell ref="B21:F21"/>
    <mergeCell ref="F22:F23"/>
    <mergeCell ref="B24:B28"/>
    <mergeCell ref="C24:C28"/>
    <mergeCell ref="D24:D28"/>
    <mergeCell ref="E24:E28"/>
    <mergeCell ref="B29:B30"/>
    <mergeCell ref="C29:C30"/>
    <mergeCell ref="D29:D30"/>
    <mergeCell ref="B31:B33"/>
    <mergeCell ref="C31:C33"/>
    <mergeCell ref="D31:D33"/>
    <mergeCell ref="B22:B23"/>
    <mergeCell ref="C22:E22"/>
    <mergeCell ref="E29:E30"/>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9F9E8-C4CB-4B7C-8F28-D7D6EA6414BF}">
  <dimension ref="A1:F158"/>
  <sheetViews>
    <sheetView topLeftCell="A68" workbookViewId="0">
      <selection activeCell="F9" sqref="F9"/>
    </sheetView>
  </sheetViews>
  <sheetFormatPr baseColWidth="10" defaultColWidth="11.42578125" defaultRowHeight="15" x14ac:dyDescent="0.2"/>
  <cols>
    <col min="1" max="1" width="21.85546875" style="6" customWidth="1"/>
    <col min="2" max="2" width="31.42578125" style="6" customWidth="1"/>
    <col min="3" max="3" width="28.42578125" style="6" customWidth="1"/>
    <col min="4" max="4" width="28.5703125" style="6" customWidth="1"/>
    <col min="5" max="5" width="3" style="6" customWidth="1"/>
    <col min="6" max="6" width="37.28515625" style="6" customWidth="1"/>
    <col min="7" max="16384" width="11.42578125" style="6"/>
  </cols>
  <sheetData>
    <row r="1" spans="1:6" ht="13.5" customHeight="1" x14ac:dyDescent="0.2">
      <c r="A1" s="575" t="s">
        <v>58</v>
      </c>
      <c r="B1" s="576"/>
      <c r="C1" s="576"/>
      <c r="D1" s="576"/>
      <c r="F1" s="586" t="s">
        <v>59</v>
      </c>
    </row>
    <row r="2" spans="1:6" ht="9" customHeight="1" thickBot="1" x14ac:dyDescent="0.25">
      <c r="A2" s="577"/>
      <c r="B2" s="578"/>
      <c r="C2" s="578"/>
      <c r="D2" s="578"/>
      <c r="F2" s="587"/>
    </row>
    <row r="3" spans="1:6" ht="25.5" customHeight="1" thickBot="1" x14ac:dyDescent="0.25">
      <c r="A3" s="190" t="s">
        <v>60</v>
      </c>
      <c r="B3" s="191" t="s">
        <v>61</v>
      </c>
      <c r="C3" s="191" t="s">
        <v>62</v>
      </c>
      <c r="D3" s="191" t="s">
        <v>63</v>
      </c>
      <c r="F3" s="587"/>
    </row>
    <row r="4" spans="1:6" ht="57" thickBot="1" x14ac:dyDescent="0.25">
      <c r="A4" s="579" t="s">
        <v>64</v>
      </c>
      <c r="B4" s="192" t="s">
        <v>65</v>
      </c>
      <c r="C4" s="193" t="s">
        <v>66</v>
      </c>
      <c r="D4" s="193" t="s">
        <v>67</v>
      </c>
      <c r="F4" s="147" t="s">
        <v>68</v>
      </c>
    </row>
    <row r="5" spans="1:6" ht="68.25" thickBot="1" x14ac:dyDescent="0.25">
      <c r="A5" s="580"/>
      <c r="B5" s="570" t="s">
        <v>69</v>
      </c>
      <c r="C5" s="193" t="s">
        <v>70</v>
      </c>
      <c r="D5" s="193" t="s">
        <v>71</v>
      </c>
      <c r="F5" s="588" t="s">
        <v>68</v>
      </c>
    </row>
    <row r="6" spans="1:6" ht="22.5" customHeight="1" x14ac:dyDescent="0.2">
      <c r="A6" s="580"/>
      <c r="B6" s="562"/>
      <c r="C6" s="192" t="s">
        <v>72</v>
      </c>
      <c r="D6" s="570" t="s">
        <v>73</v>
      </c>
      <c r="F6" s="589"/>
    </row>
    <row r="7" spans="1:6" ht="90" customHeight="1" thickBot="1" x14ac:dyDescent="0.25">
      <c r="A7" s="580"/>
      <c r="B7" s="562"/>
      <c r="C7" s="193" t="s">
        <v>74</v>
      </c>
      <c r="D7" s="571"/>
      <c r="F7" s="4" t="s">
        <v>75</v>
      </c>
    </row>
    <row r="8" spans="1:6" ht="79.5" thickBot="1" x14ac:dyDescent="0.25">
      <c r="A8" s="580"/>
      <c r="B8" s="562"/>
      <c r="C8" s="192" t="s">
        <v>76</v>
      </c>
      <c r="D8" s="193" t="s">
        <v>77</v>
      </c>
      <c r="F8" s="148" t="s">
        <v>78</v>
      </c>
    </row>
    <row r="9" spans="1:6" ht="45" customHeight="1" thickBot="1" x14ac:dyDescent="0.25">
      <c r="A9" s="580"/>
      <c r="B9" s="563"/>
      <c r="C9" s="194" t="s">
        <v>79</v>
      </c>
      <c r="D9" s="193" t="s">
        <v>80</v>
      </c>
      <c r="F9" s="151" t="s">
        <v>81</v>
      </c>
    </row>
    <row r="10" spans="1:6" ht="34.5" customHeight="1" thickBot="1" x14ac:dyDescent="0.25">
      <c r="A10" s="580"/>
      <c r="B10" s="561" t="s">
        <v>82</v>
      </c>
      <c r="C10" s="561" t="s">
        <v>83</v>
      </c>
      <c r="D10" s="193" t="s">
        <v>84</v>
      </c>
      <c r="F10" s="151" t="s">
        <v>68</v>
      </c>
    </row>
    <row r="11" spans="1:6" ht="42" customHeight="1" thickBot="1" x14ac:dyDescent="0.25">
      <c r="A11" s="581"/>
      <c r="B11" s="563"/>
      <c r="C11" s="563"/>
      <c r="D11" s="193" t="s">
        <v>85</v>
      </c>
      <c r="F11" s="590" t="s">
        <v>86</v>
      </c>
    </row>
    <row r="12" spans="1:6" ht="22.5" customHeight="1" x14ac:dyDescent="0.2">
      <c r="A12" s="582" t="s">
        <v>87</v>
      </c>
      <c r="B12" s="561" t="s">
        <v>88</v>
      </c>
      <c r="C12" s="192" t="s">
        <v>89</v>
      </c>
      <c r="D12" s="570" t="s">
        <v>90</v>
      </c>
      <c r="F12" s="590"/>
    </row>
    <row r="13" spans="1:6" ht="15.75" thickBot="1" x14ac:dyDescent="0.25">
      <c r="A13" s="583"/>
      <c r="B13" s="562"/>
      <c r="C13" s="193" t="s">
        <v>91</v>
      </c>
      <c r="D13" s="571"/>
      <c r="F13" s="151" t="s">
        <v>92</v>
      </c>
    </row>
    <row r="14" spans="1:6" ht="33.75" customHeight="1" x14ac:dyDescent="0.2">
      <c r="A14" s="583"/>
      <c r="B14" s="562"/>
      <c r="C14" s="192" t="s">
        <v>93</v>
      </c>
      <c r="D14" s="570" t="s">
        <v>94</v>
      </c>
      <c r="F14" s="151" t="s">
        <v>95</v>
      </c>
    </row>
    <row r="15" spans="1:6" ht="45.75" thickBot="1" x14ac:dyDescent="0.25">
      <c r="A15" s="583"/>
      <c r="B15" s="562"/>
      <c r="C15" s="193" t="s">
        <v>74</v>
      </c>
      <c r="D15" s="571"/>
      <c r="F15" s="151" t="s">
        <v>86</v>
      </c>
    </row>
    <row r="16" spans="1:6" ht="22.5" x14ac:dyDescent="0.2">
      <c r="A16" s="583"/>
      <c r="B16" s="562"/>
      <c r="C16" s="192" t="s">
        <v>96</v>
      </c>
      <c r="D16" s="570" t="s">
        <v>97</v>
      </c>
      <c r="F16" s="151" t="s">
        <v>98</v>
      </c>
    </row>
    <row r="17" spans="1:6" ht="15.75" thickBot="1" x14ac:dyDescent="0.25">
      <c r="A17" s="583"/>
      <c r="B17" s="563"/>
      <c r="C17" s="193" t="s">
        <v>79</v>
      </c>
      <c r="D17" s="571"/>
      <c r="F17" s="591" t="s">
        <v>99</v>
      </c>
    </row>
    <row r="18" spans="1:6" ht="22.5" x14ac:dyDescent="0.2">
      <c r="A18" s="583"/>
      <c r="B18" s="561" t="s">
        <v>100</v>
      </c>
      <c r="C18" s="192" t="s">
        <v>101</v>
      </c>
      <c r="D18" s="570" t="s">
        <v>102</v>
      </c>
      <c r="F18" s="592"/>
    </row>
    <row r="19" spans="1:6" ht="45" customHeight="1" thickBot="1" x14ac:dyDescent="0.25">
      <c r="A19" s="583"/>
      <c r="B19" s="562"/>
      <c r="C19" s="193" t="s">
        <v>74</v>
      </c>
      <c r="D19" s="571"/>
      <c r="F19" s="591" t="s">
        <v>103</v>
      </c>
    </row>
    <row r="20" spans="1:6" ht="22.5" x14ac:dyDescent="0.2">
      <c r="A20" s="583"/>
      <c r="B20" s="562"/>
      <c r="C20" s="192" t="s">
        <v>104</v>
      </c>
      <c r="D20" s="570" t="s">
        <v>105</v>
      </c>
      <c r="F20" s="592"/>
    </row>
    <row r="21" spans="1:6" ht="45" customHeight="1" thickBot="1" x14ac:dyDescent="0.25">
      <c r="A21" s="584"/>
      <c r="B21" s="563"/>
      <c r="C21" s="193" t="s">
        <v>74</v>
      </c>
      <c r="D21" s="571"/>
      <c r="F21" s="151" t="s">
        <v>106</v>
      </c>
    </row>
    <row r="22" spans="1:6" ht="22.5" x14ac:dyDescent="0.2">
      <c r="A22" s="558" t="s">
        <v>107</v>
      </c>
      <c r="B22" s="561" t="s">
        <v>108</v>
      </c>
      <c r="C22" s="192" t="s">
        <v>109</v>
      </c>
      <c r="D22" s="564" t="s">
        <v>110</v>
      </c>
      <c r="F22" s="164" t="s">
        <v>111</v>
      </c>
    </row>
    <row r="23" spans="1:6" ht="15.75" thickBot="1" x14ac:dyDescent="0.25">
      <c r="A23" s="559"/>
      <c r="B23" s="562"/>
      <c r="C23" s="193" t="s">
        <v>79</v>
      </c>
      <c r="D23" s="565"/>
      <c r="F23" s="164" t="s">
        <v>112</v>
      </c>
    </row>
    <row r="24" spans="1:6" ht="22.5" x14ac:dyDescent="0.2">
      <c r="A24" s="559"/>
      <c r="B24" s="562"/>
      <c r="C24" s="192" t="s">
        <v>113</v>
      </c>
      <c r="D24" s="565"/>
      <c r="F24" s="151" t="s">
        <v>106</v>
      </c>
    </row>
    <row r="25" spans="1:6" ht="15.75" thickBot="1" x14ac:dyDescent="0.25">
      <c r="A25" s="559"/>
      <c r="B25" s="562"/>
      <c r="C25" s="193" t="s">
        <v>74</v>
      </c>
      <c r="D25" s="565"/>
      <c r="F25" s="164" t="s">
        <v>112</v>
      </c>
    </row>
    <row r="26" spans="1:6" ht="33.75" customHeight="1" thickBot="1" x14ac:dyDescent="0.25">
      <c r="A26" s="559"/>
      <c r="B26" s="563"/>
      <c r="C26" s="193" t="s">
        <v>114</v>
      </c>
      <c r="D26" s="566"/>
      <c r="F26" s="548" t="s">
        <v>106</v>
      </c>
    </row>
    <row r="27" spans="1:6" ht="22.5" customHeight="1" x14ac:dyDescent="0.2">
      <c r="A27" s="559"/>
      <c r="B27" s="561" t="s">
        <v>115</v>
      </c>
      <c r="C27" s="192" t="s">
        <v>116</v>
      </c>
      <c r="D27" s="561" t="s">
        <v>117</v>
      </c>
      <c r="F27" s="549"/>
    </row>
    <row r="28" spans="1:6" ht="15.75" thickBot="1" x14ac:dyDescent="0.25">
      <c r="A28" s="559"/>
      <c r="B28" s="562"/>
      <c r="C28" s="193" t="s">
        <v>74</v>
      </c>
      <c r="D28" s="562"/>
      <c r="F28" s="151" t="s">
        <v>118</v>
      </c>
    </row>
    <row r="29" spans="1:6" ht="33.75" x14ac:dyDescent="0.2">
      <c r="A29" s="559"/>
      <c r="B29" s="562"/>
      <c r="C29" s="192" t="s">
        <v>119</v>
      </c>
      <c r="D29" s="562"/>
      <c r="F29" s="151" t="s">
        <v>120</v>
      </c>
    </row>
    <row r="30" spans="1:6" ht="15.75" thickBot="1" x14ac:dyDescent="0.25">
      <c r="A30" s="560"/>
      <c r="B30" s="563"/>
      <c r="C30" s="193" t="s">
        <v>74</v>
      </c>
      <c r="D30" s="563"/>
      <c r="F30" s="548" t="s">
        <v>121</v>
      </c>
    </row>
    <row r="31" spans="1:6" ht="33.75" x14ac:dyDescent="0.2">
      <c r="A31" s="567" t="s">
        <v>122</v>
      </c>
      <c r="B31" s="561" t="s">
        <v>123</v>
      </c>
      <c r="C31" s="192" t="s">
        <v>124</v>
      </c>
      <c r="D31" s="561" t="s">
        <v>125</v>
      </c>
      <c r="F31" s="585"/>
    </row>
    <row r="32" spans="1:6" ht="15.75" thickBot="1" x14ac:dyDescent="0.25">
      <c r="A32" s="568"/>
      <c r="B32" s="562"/>
      <c r="C32" s="193" t="s">
        <v>74</v>
      </c>
      <c r="D32" s="571"/>
      <c r="F32" s="549"/>
    </row>
    <row r="33" spans="1:6" ht="22.5" customHeight="1" x14ac:dyDescent="0.2">
      <c r="A33" s="568"/>
      <c r="B33" s="562"/>
      <c r="C33" s="192" t="s">
        <v>126</v>
      </c>
      <c r="D33" s="570" t="s">
        <v>127</v>
      </c>
      <c r="F33" s="151"/>
    </row>
    <row r="34" spans="1:6" ht="15.75" thickBot="1" x14ac:dyDescent="0.25">
      <c r="A34" s="568"/>
      <c r="B34" s="563"/>
      <c r="C34" s="193" t="s">
        <v>74</v>
      </c>
      <c r="D34" s="571"/>
      <c r="F34" s="548" t="s">
        <v>128</v>
      </c>
    </row>
    <row r="35" spans="1:6" ht="33.75" x14ac:dyDescent="0.2">
      <c r="A35" s="568"/>
      <c r="B35" s="561" t="s">
        <v>129</v>
      </c>
      <c r="C35" s="192" t="s">
        <v>130</v>
      </c>
      <c r="D35" s="570" t="s">
        <v>131</v>
      </c>
      <c r="F35" s="549"/>
    </row>
    <row r="36" spans="1:6" ht="45.75" thickBot="1" x14ac:dyDescent="0.25">
      <c r="A36" s="568"/>
      <c r="B36" s="562"/>
      <c r="C36" s="193" t="s">
        <v>74</v>
      </c>
      <c r="D36" s="571"/>
      <c r="F36" s="151" t="s">
        <v>132</v>
      </c>
    </row>
    <row r="37" spans="1:6" ht="33.75" x14ac:dyDescent="0.2">
      <c r="A37" s="568"/>
      <c r="B37" s="562"/>
      <c r="C37" s="192" t="s">
        <v>133</v>
      </c>
      <c r="D37" s="570"/>
      <c r="F37" s="151" t="s">
        <v>134</v>
      </c>
    </row>
    <row r="38" spans="1:6" ht="54" customHeight="1" thickBot="1" x14ac:dyDescent="0.25">
      <c r="A38" s="568"/>
      <c r="B38" s="563"/>
      <c r="C38" s="193" t="s">
        <v>74</v>
      </c>
      <c r="D38" s="571"/>
      <c r="F38" s="151"/>
    </row>
    <row r="39" spans="1:6" ht="27.75" customHeight="1" thickBot="1" x14ac:dyDescent="0.25">
      <c r="A39" s="569"/>
      <c r="B39" s="193" t="s">
        <v>135</v>
      </c>
      <c r="C39" s="193" t="s">
        <v>136</v>
      </c>
      <c r="D39" s="193" t="s">
        <v>137</v>
      </c>
      <c r="F39" s="128" t="s">
        <v>128</v>
      </c>
    </row>
    <row r="40" spans="1:6" ht="15" customHeight="1" x14ac:dyDescent="0.2">
      <c r="A40" s="572" t="s">
        <v>138</v>
      </c>
      <c r="B40" s="570" t="s">
        <v>139</v>
      </c>
      <c r="C40" s="192" t="s">
        <v>140</v>
      </c>
      <c r="D40" s="570" t="s">
        <v>141</v>
      </c>
      <c r="F40" s="151" t="s">
        <v>118</v>
      </c>
    </row>
    <row r="41" spans="1:6" ht="45.75" thickBot="1" x14ac:dyDescent="0.25">
      <c r="A41" s="573"/>
      <c r="B41" s="562"/>
      <c r="C41" s="193" t="s">
        <v>79</v>
      </c>
      <c r="D41" s="571"/>
      <c r="F41" s="151" t="s">
        <v>86</v>
      </c>
    </row>
    <row r="42" spans="1:6" ht="23.25" thickBot="1" x14ac:dyDescent="0.25">
      <c r="A42" s="573"/>
      <c r="B42" s="563"/>
      <c r="C42" s="193" t="s">
        <v>142</v>
      </c>
      <c r="D42" s="193"/>
      <c r="F42" s="151" t="s">
        <v>128</v>
      </c>
    </row>
    <row r="43" spans="1:6" ht="35.25" customHeight="1" x14ac:dyDescent="0.2">
      <c r="A43" s="573"/>
      <c r="B43" s="561" t="s">
        <v>143</v>
      </c>
      <c r="C43" s="192" t="s">
        <v>104</v>
      </c>
      <c r="D43" s="570" t="s">
        <v>144</v>
      </c>
      <c r="F43" s="151" t="s">
        <v>145</v>
      </c>
    </row>
    <row r="44" spans="1:6" ht="68.25" thickBot="1" x14ac:dyDescent="0.25">
      <c r="A44" s="573"/>
      <c r="B44" s="562"/>
      <c r="C44" s="193" t="s">
        <v>74</v>
      </c>
      <c r="D44" s="571"/>
      <c r="F44" s="151" t="s">
        <v>146</v>
      </c>
    </row>
    <row r="45" spans="1:6" ht="22.5" x14ac:dyDescent="0.2">
      <c r="A45" s="573"/>
      <c r="B45" s="562"/>
      <c r="C45" s="192" t="s">
        <v>147</v>
      </c>
      <c r="D45" s="570" t="s">
        <v>148</v>
      </c>
      <c r="F45" s="548" t="s">
        <v>118</v>
      </c>
    </row>
    <row r="46" spans="1:6" ht="15.75" thickBot="1" x14ac:dyDescent="0.25">
      <c r="A46" s="573"/>
      <c r="B46" s="563"/>
      <c r="C46" s="193" t="s">
        <v>74</v>
      </c>
      <c r="D46" s="571"/>
      <c r="F46" s="549"/>
    </row>
    <row r="47" spans="1:6" ht="90.75" thickBot="1" x14ac:dyDescent="0.25">
      <c r="A47" s="573"/>
      <c r="B47" s="193" t="s">
        <v>149</v>
      </c>
      <c r="C47" s="193" t="s">
        <v>150</v>
      </c>
      <c r="D47" s="193" t="s">
        <v>151</v>
      </c>
      <c r="F47" s="151" t="s">
        <v>152</v>
      </c>
    </row>
    <row r="48" spans="1:6" ht="35.25" customHeight="1" x14ac:dyDescent="0.2">
      <c r="A48" s="573"/>
      <c r="B48" s="570" t="s">
        <v>153</v>
      </c>
      <c r="C48" s="192" t="s">
        <v>154</v>
      </c>
      <c r="D48" s="570" t="s">
        <v>155</v>
      </c>
      <c r="F48" s="548" t="s">
        <v>156</v>
      </c>
    </row>
    <row r="49" spans="1:6" ht="15.75" thickBot="1" x14ac:dyDescent="0.25">
      <c r="A49" s="573"/>
      <c r="B49" s="571"/>
      <c r="C49" s="193" t="s">
        <v>74</v>
      </c>
      <c r="D49" s="571"/>
      <c r="F49" s="549"/>
    </row>
    <row r="50" spans="1:6" ht="33.75" x14ac:dyDescent="0.2">
      <c r="A50" s="573"/>
      <c r="B50" s="570" t="s">
        <v>157</v>
      </c>
      <c r="C50" s="192" t="s">
        <v>158</v>
      </c>
      <c r="D50" s="570" t="s">
        <v>148</v>
      </c>
      <c r="F50" s="548" t="s">
        <v>159</v>
      </c>
    </row>
    <row r="51" spans="1:6" ht="15.75" thickBot="1" x14ac:dyDescent="0.25">
      <c r="A51" s="573"/>
      <c r="B51" s="571"/>
      <c r="C51" s="193" t="s">
        <v>74</v>
      </c>
      <c r="D51" s="571"/>
      <c r="F51" s="549"/>
    </row>
    <row r="52" spans="1:6" ht="23.25" thickBot="1" x14ac:dyDescent="0.25">
      <c r="A52" s="573"/>
      <c r="B52" s="193" t="s">
        <v>160</v>
      </c>
      <c r="C52" s="193" t="s">
        <v>161</v>
      </c>
      <c r="D52" s="193" t="s">
        <v>162</v>
      </c>
      <c r="F52" s="548" t="s">
        <v>163</v>
      </c>
    </row>
    <row r="53" spans="1:6" ht="22.5" customHeight="1" thickBot="1" x14ac:dyDescent="0.25">
      <c r="A53" s="573"/>
      <c r="B53" s="570" t="s">
        <v>164</v>
      </c>
      <c r="C53" s="193" t="s">
        <v>165</v>
      </c>
      <c r="D53" s="570"/>
      <c r="F53" s="549"/>
    </row>
    <row r="54" spans="1:6" ht="23.25" thickBot="1" x14ac:dyDescent="0.25">
      <c r="A54" s="573"/>
      <c r="B54" s="562"/>
      <c r="C54" s="193" t="s">
        <v>166</v>
      </c>
      <c r="D54" s="562"/>
      <c r="F54" s="151" t="s">
        <v>163</v>
      </c>
    </row>
    <row r="55" spans="1:6" ht="33.75" x14ac:dyDescent="0.2">
      <c r="A55" s="573"/>
      <c r="B55" s="562"/>
      <c r="C55" s="192" t="s">
        <v>167</v>
      </c>
      <c r="D55" s="562"/>
      <c r="F55" s="151"/>
    </row>
    <row r="56" spans="1:6" ht="23.25" thickBot="1" x14ac:dyDescent="0.25">
      <c r="A56" s="573"/>
      <c r="B56" s="563"/>
      <c r="C56" s="193" t="s">
        <v>79</v>
      </c>
      <c r="D56" s="563"/>
      <c r="F56" s="151" t="s">
        <v>168</v>
      </c>
    </row>
    <row r="57" spans="1:6" ht="34.5" thickBot="1" x14ac:dyDescent="0.25">
      <c r="A57" s="573"/>
      <c r="B57" s="561" t="s">
        <v>169</v>
      </c>
      <c r="C57" s="193" t="s">
        <v>170</v>
      </c>
      <c r="D57" s="561" t="s">
        <v>171</v>
      </c>
      <c r="F57" s="151" t="s">
        <v>172</v>
      </c>
    </row>
    <row r="58" spans="1:6" ht="45.75" thickBot="1" x14ac:dyDescent="0.25">
      <c r="A58" s="573"/>
      <c r="B58" s="563"/>
      <c r="C58" s="193" t="s">
        <v>173</v>
      </c>
      <c r="D58" s="563"/>
      <c r="F58" s="151"/>
    </row>
    <row r="59" spans="1:6" ht="15.75" thickBot="1" x14ac:dyDescent="0.25">
      <c r="A59" s="573"/>
      <c r="B59" s="561" t="s">
        <v>174</v>
      </c>
      <c r="C59" s="193" t="s">
        <v>175</v>
      </c>
      <c r="D59" s="561"/>
      <c r="F59" s="151" t="s">
        <v>99</v>
      </c>
    </row>
    <row r="60" spans="1:6" ht="34.5" thickBot="1" x14ac:dyDescent="0.25">
      <c r="A60" s="574"/>
      <c r="B60" s="563"/>
      <c r="C60" s="193" t="s">
        <v>176</v>
      </c>
      <c r="D60" s="563"/>
      <c r="F60" s="151"/>
    </row>
    <row r="61" spans="1:6" ht="79.5" thickBot="1" x14ac:dyDescent="0.25">
      <c r="A61" s="598" t="s">
        <v>177</v>
      </c>
      <c r="B61" s="193" t="s">
        <v>178</v>
      </c>
      <c r="C61" s="193" t="s">
        <v>179</v>
      </c>
      <c r="D61" s="193" t="s">
        <v>180</v>
      </c>
      <c r="F61" s="151"/>
    </row>
    <row r="62" spans="1:6" ht="45" x14ac:dyDescent="0.2">
      <c r="A62" s="599"/>
      <c r="B62" s="570" t="s">
        <v>181</v>
      </c>
      <c r="C62" s="192" t="s">
        <v>182</v>
      </c>
      <c r="D62" s="570" t="s">
        <v>183</v>
      </c>
      <c r="F62" s="590" t="s">
        <v>81</v>
      </c>
    </row>
    <row r="63" spans="1:6" ht="15.75" thickBot="1" x14ac:dyDescent="0.25">
      <c r="A63" s="599"/>
      <c r="B63" s="571"/>
      <c r="C63" s="193" t="s">
        <v>184</v>
      </c>
      <c r="D63" s="571"/>
      <c r="F63" s="590"/>
    </row>
    <row r="64" spans="1:6" ht="135" customHeight="1" thickBot="1" x14ac:dyDescent="0.25">
      <c r="A64" s="599"/>
      <c r="B64" s="193" t="s">
        <v>185</v>
      </c>
      <c r="C64" s="193" t="s">
        <v>186</v>
      </c>
      <c r="D64" s="193"/>
      <c r="F64" s="590" t="s">
        <v>81</v>
      </c>
    </row>
    <row r="65" spans="1:6" ht="45.75" thickBot="1" x14ac:dyDescent="0.25">
      <c r="A65" s="599"/>
      <c r="B65" s="193" t="s">
        <v>187</v>
      </c>
      <c r="C65" s="193" t="s">
        <v>188</v>
      </c>
      <c r="D65" s="193" t="s">
        <v>189</v>
      </c>
      <c r="F65" s="590"/>
    </row>
    <row r="66" spans="1:6" ht="45.75" thickBot="1" x14ac:dyDescent="0.25">
      <c r="A66" s="599"/>
      <c r="B66" s="570" t="s">
        <v>190</v>
      </c>
      <c r="C66" s="193" t="s">
        <v>191</v>
      </c>
      <c r="D66" s="570" t="s">
        <v>192</v>
      </c>
      <c r="F66" s="590" t="s">
        <v>81</v>
      </c>
    </row>
    <row r="67" spans="1:6" ht="15.75" thickBot="1" x14ac:dyDescent="0.25">
      <c r="A67" s="599"/>
      <c r="B67" s="563"/>
      <c r="C67" s="193" t="s">
        <v>193</v>
      </c>
      <c r="D67" s="563"/>
      <c r="F67" s="590"/>
    </row>
    <row r="68" spans="1:6" ht="57" thickBot="1" x14ac:dyDescent="0.25">
      <c r="A68" s="599"/>
      <c r="B68" s="193" t="s">
        <v>194</v>
      </c>
      <c r="C68" s="193" t="s">
        <v>195</v>
      </c>
      <c r="D68" s="193" t="s">
        <v>196</v>
      </c>
      <c r="F68" s="548" t="s">
        <v>81</v>
      </c>
    </row>
    <row r="69" spans="1:6" ht="23.25" thickBot="1" x14ac:dyDescent="0.25">
      <c r="A69" s="599"/>
      <c r="B69" s="570" t="s">
        <v>197</v>
      </c>
      <c r="C69" s="193" t="s">
        <v>198</v>
      </c>
      <c r="D69" s="193" t="s">
        <v>199</v>
      </c>
      <c r="F69" s="549"/>
    </row>
    <row r="70" spans="1:6" ht="45" customHeight="1" thickBot="1" x14ac:dyDescent="0.25">
      <c r="A70" s="599"/>
      <c r="B70" s="563"/>
      <c r="C70" s="193" t="s">
        <v>193</v>
      </c>
      <c r="D70" s="193" t="s">
        <v>200</v>
      </c>
      <c r="F70" s="151" t="s">
        <v>201</v>
      </c>
    </row>
    <row r="71" spans="1:6" ht="45.75" thickBot="1" x14ac:dyDescent="0.25">
      <c r="A71" s="599"/>
      <c r="B71" s="193" t="s">
        <v>202</v>
      </c>
      <c r="C71" s="193" t="s">
        <v>203</v>
      </c>
      <c r="D71" s="193"/>
      <c r="F71" s="151" t="s">
        <v>204</v>
      </c>
    </row>
    <row r="72" spans="1:6" ht="45.75" thickBot="1" x14ac:dyDescent="0.25">
      <c r="A72" s="600"/>
      <c r="B72" s="193" t="s">
        <v>205</v>
      </c>
      <c r="C72" s="193" t="s">
        <v>206</v>
      </c>
      <c r="D72" s="193"/>
      <c r="F72" s="151" t="s">
        <v>207</v>
      </c>
    </row>
    <row r="73" spans="1:6" ht="34.5" thickBot="1" x14ac:dyDescent="0.25">
      <c r="A73" s="553" t="s">
        <v>208</v>
      </c>
      <c r="B73" s="193" t="s">
        <v>209</v>
      </c>
      <c r="C73" s="193" t="s">
        <v>210</v>
      </c>
      <c r="D73" s="193" t="s">
        <v>211</v>
      </c>
      <c r="F73" s="151"/>
    </row>
    <row r="74" spans="1:6" ht="23.25" thickBot="1" x14ac:dyDescent="0.25">
      <c r="A74" s="554"/>
      <c r="B74" s="194" t="s">
        <v>212</v>
      </c>
      <c r="C74" s="193" t="s">
        <v>213</v>
      </c>
      <c r="D74" s="194" t="s">
        <v>214</v>
      </c>
      <c r="F74" s="150" t="s">
        <v>81</v>
      </c>
    </row>
    <row r="75" spans="1:6" x14ac:dyDescent="0.2">
      <c r="F75" s="165"/>
    </row>
    <row r="76" spans="1:6" ht="15.75" thickBot="1" x14ac:dyDescent="0.25">
      <c r="F76" s="166"/>
    </row>
    <row r="77" spans="1:6" x14ac:dyDescent="0.2">
      <c r="A77" s="601" t="s">
        <v>215</v>
      </c>
      <c r="B77" s="601"/>
      <c r="C77" s="601"/>
      <c r="D77" s="601"/>
      <c r="F77" s="586" t="s">
        <v>59</v>
      </c>
    </row>
    <row r="78" spans="1:6" x14ac:dyDescent="0.2">
      <c r="A78" s="601"/>
      <c r="B78" s="601"/>
      <c r="C78" s="601"/>
      <c r="D78" s="601"/>
      <c r="F78" s="587"/>
    </row>
    <row r="79" spans="1:6" ht="15.75" x14ac:dyDescent="0.2">
      <c r="A79" s="161" t="s">
        <v>60</v>
      </c>
      <c r="B79" s="161" t="s">
        <v>61</v>
      </c>
      <c r="C79" s="161" t="s">
        <v>216</v>
      </c>
      <c r="D79" s="161" t="s">
        <v>217</v>
      </c>
      <c r="F79" s="587"/>
    </row>
    <row r="80" spans="1:6" ht="39.75" customHeight="1" x14ac:dyDescent="0.2">
      <c r="A80" s="602" t="s">
        <v>218</v>
      </c>
      <c r="B80" s="540" t="s">
        <v>219</v>
      </c>
      <c r="C80" s="145" t="s">
        <v>220</v>
      </c>
      <c r="D80" s="145" t="s">
        <v>221</v>
      </c>
      <c r="F80" s="151" t="s">
        <v>68</v>
      </c>
    </row>
    <row r="81" spans="1:6" ht="27.75" customHeight="1" x14ac:dyDescent="0.2">
      <c r="A81" s="602"/>
      <c r="B81" s="540"/>
      <c r="C81" s="146" t="s">
        <v>222</v>
      </c>
      <c r="D81" s="145" t="s">
        <v>223</v>
      </c>
      <c r="F81" s="548" t="s">
        <v>81</v>
      </c>
    </row>
    <row r="82" spans="1:6" ht="24" customHeight="1" x14ac:dyDescent="0.2">
      <c r="A82" s="602"/>
      <c r="B82" s="540"/>
      <c r="C82" s="145" t="s">
        <v>224</v>
      </c>
      <c r="D82" s="152" t="s">
        <v>225</v>
      </c>
      <c r="F82" s="585"/>
    </row>
    <row r="83" spans="1:6" ht="21.75" customHeight="1" x14ac:dyDescent="0.2">
      <c r="A83" s="602"/>
      <c r="B83" s="540"/>
      <c r="C83" s="145" t="s">
        <v>226</v>
      </c>
      <c r="D83" s="145" t="s">
        <v>96</v>
      </c>
      <c r="F83" s="549"/>
    </row>
    <row r="84" spans="1:6" ht="36" customHeight="1" x14ac:dyDescent="0.2">
      <c r="A84" s="602"/>
      <c r="B84" s="540"/>
      <c r="C84" s="145" t="s">
        <v>227</v>
      </c>
      <c r="D84" s="145" t="s">
        <v>228</v>
      </c>
      <c r="F84" s="151" t="s">
        <v>99</v>
      </c>
    </row>
    <row r="85" spans="1:6" ht="45.75" customHeight="1" x14ac:dyDescent="0.2">
      <c r="A85" s="602"/>
      <c r="B85" s="540"/>
      <c r="C85" s="145" t="s">
        <v>229</v>
      </c>
      <c r="D85" s="145" t="s">
        <v>230</v>
      </c>
      <c r="F85" s="151"/>
    </row>
    <row r="86" spans="1:6" ht="112.5" x14ac:dyDescent="0.2">
      <c r="A86" s="602"/>
      <c r="B86" s="540"/>
      <c r="C86" s="145" t="s">
        <v>231</v>
      </c>
      <c r="D86" s="145" t="s">
        <v>232</v>
      </c>
      <c r="F86" s="595" t="s">
        <v>81</v>
      </c>
    </row>
    <row r="87" spans="1:6" ht="90" x14ac:dyDescent="0.2">
      <c r="A87" s="602"/>
      <c r="B87" s="540"/>
      <c r="C87" s="145" t="s">
        <v>233</v>
      </c>
      <c r="D87" s="145" t="s">
        <v>234</v>
      </c>
      <c r="F87" s="595"/>
    </row>
    <row r="88" spans="1:6" ht="27.75" customHeight="1" x14ac:dyDescent="0.2">
      <c r="A88" s="602"/>
      <c r="B88" s="540"/>
      <c r="C88" s="145" t="s">
        <v>235</v>
      </c>
      <c r="D88" s="152" t="s">
        <v>223</v>
      </c>
      <c r="F88" s="167" t="s">
        <v>236</v>
      </c>
    </row>
    <row r="89" spans="1:6" ht="37.5" customHeight="1" x14ac:dyDescent="0.2">
      <c r="A89" s="602"/>
      <c r="B89" s="540"/>
      <c r="C89" s="145" t="s">
        <v>237</v>
      </c>
      <c r="D89" s="151" t="s">
        <v>238</v>
      </c>
      <c r="F89" s="151"/>
    </row>
    <row r="90" spans="1:6" ht="123.75" customHeight="1" x14ac:dyDescent="0.2">
      <c r="A90" s="602"/>
      <c r="B90" s="540"/>
      <c r="C90" s="145" t="s">
        <v>239</v>
      </c>
      <c r="D90" s="548" t="s">
        <v>240</v>
      </c>
      <c r="F90" s="151" t="s">
        <v>236</v>
      </c>
    </row>
    <row r="91" spans="1:6" ht="45" x14ac:dyDescent="0.2">
      <c r="A91" s="602"/>
      <c r="B91" s="540"/>
      <c r="C91" s="145" t="s">
        <v>241</v>
      </c>
      <c r="D91" s="549"/>
      <c r="F91" s="151" t="s">
        <v>242</v>
      </c>
    </row>
    <row r="92" spans="1:6" ht="30" customHeight="1" x14ac:dyDescent="0.2">
      <c r="A92" s="602"/>
      <c r="B92" s="540" t="s">
        <v>243</v>
      </c>
      <c r="C92" s="145" t="s">
        <v>244</v>
      </c>
      <c r="D92" s="550" t="s">
        <v>245</v>
      </c>
      <c r="F92" s="590" t="s">
        <v>156</v>
      </c>
    </row>
    <row r="93" spans="1:6" ht="42" customHeight="1" x14ac:dyDescent="0.2">
      <c r="A93" s="602"/>
      <c r="B93" s="540"/>
      <c r="C93" s="145" t="s">
        <v>246</v>
      </c>
      <c r="D93" s="551"/>
      <c r="F93" s="590"/>
    </row>
    <row r="94" spans="1:6" ht="30.75" customHeight="1" x14ac:dyDescent="0.2">
      <c r="A94" s="602"/>
      <c r="B94" s="540"/>
      <c r="C94" s="145" t="s">
        <v>247</v>
      </c>
      <c r="D94" s="551"/>
      <c r="F94" s="548" t="s">
        <v>248</v>
      </c>
    </row>
    <row r="95" spans="1:6" ht="29.25" customHeight="1" x14ac:dyDescent="0.2">
      <c r="A95" s="602"/>
      <c r="B95" s="540"/>
      <c r="C95" s="145" t="s">
        <v>249</v>
      </c>
      <c r="D95" s="552"/>
      <c r="F95" s="549"/>
    </row>
    <row r="96" spans="1:6" ht="56.25" x14ac:dyDescent="0.2">
      <c r="A96" s="602"/>
      <c r="B96" s="540" t="s">
        <v>250</v>
      </c>
      <c r="C96" s="153" t="s">
        <v>251</v>
      </c>
      <c r="D96" s="145" t="s">
        <v>252</v>
      </c>
      <c r="F96" s="151"/>
    </row>
    <row r="97" spans="1:6" ht="56.25" x14ac:dyDescent="0.2">
      <c r="A97" s="602"/>
      <c r="B97" s="540"/>
      <c r="C97" s="145" t="s">
        <v>253</v>
      </c>
      <c r="D97" s="152" t="s">
        <v>254</v>
      </c>
      <c r="F97" s="548" t="s">
        <v>156</v>
      </c>
    </row>
    <row r="98" spans="1:6" ht="56.25" x14ac:dyDescent="0.2">
      <c r="A98" s="602"/>
      <c r="B98" s="540"/>
      <c r="C98" s="145" t="s">
        <v>255</v>
      </c>
      <c r="D98" s="145" t="s">
        <v>256</v>
      </c>
      <c r="F98" s="549"/>
    </row>
    <row r="99" spans="1:6" ht="78.75" x14ac:dyDescent="0.2">
      <c r="A99" s="602"/>
      <c r="B99" s="540" t="s">
        <v>257</v>
      </c>
      <c r="C99" s="153" t="s">
        <v>258</v>
      </c>
      <c r="D99" s="145" t="s">
        <v>259</v>
      </c>
      <c r="F99" s="151"/>
    </row>
    <row r="100" spans="1:6" ht="56.25" x14ac:dyDescent="0.2">
      <c r="A100" s="602"/>
      <c r="B100" s="540"/>
      <c r="C100" s="145" t="s">
        <v>260</v>
      </c>
      <c r="D100" s="145" t="s">
        <v>261</v>
      </c>
      <c r="F100" s="151" t="s">
        <v>262</v>
      </c>
    </row>
    <row r="101" spans="1:6" ht="33.75" x14ac:dyDescent="0.2">
      <c r="A101" s="602"/>
      <c r="B101" s="540"/>
      <c r="C101" s="145" t="s">
        <v>263</v>
      </c>
      <c r="D101" s="152" t="s">
        <v>264</v>
      </c>
      <c r="F101" s="151" t="s">
        <v>265</v>
      </c>
    </row>
    <row r="102" spans="1:6" ht="33.75" customHeight="1" x14ac:dyDescent="0.2">
      <c r="A102" s="602"/>
      <c r="B102" s="540"/>
      <c r="C102" s="145" t="s">
        <v>266</v>
      </c>
      <c r="D102" s="541"/>
      <c r="F102" s="548" t="s">
        <v>172</v>
      </c>
    </row>
    <row r="103" spans="1:6" x14ac:dyDescent="0.2">
      <c r="A103" s="602"/>
      <c r="B103" s="540"/>
      <c r="C103" s="145" t="s">
        <v>267</v>
      </c>
      <c r="D103" s="541"/>
      <c r="F103" s="549"/>
    </row>
    <row r="104" spans="1:6" ht="56.25" x14ac:dyDescent="0.2">
      <c r="A104" s="555" t="s">
        <v>268</v>
      </c>
      <c r="B104" s="540" t="s">
        <v>269</v>
      </c>
      <c r="C104" s="145" t="s">
        <v>270</v>
      </c>
      <c r="D104" s="152" t="s">
        <v>271</v>
      </c>
      <c r="F104" s="151" t="s">
        <v>168</v>
      </c>
    </row>
    <row r="105" spans="1:6" ht="45" x14ac:dyDescent="0.2">
      <c r="A105" s="555"/>
      <c r="B105" s="540"/>
      <c r="C105" s="154" t="s">
        <v>272</v>
      </c>
      <c r="D105" s="541"/>
      <c r="F105" s="151"/>
    </row>
    <row r="106" spans="1:6" ht="67.5" x14ac:dyDescent="0.2">
      <c r="A106" s="555"/>
      <c r="B106" s="540"/>
      <c r="C106" s="154" t="s">
        <v>273</v>
      </c>
      <c r="D106" s="541"/>
      <c r="F106" s="548" t="s">
        <v>99</v>
      </c>
    </row>
    <row r="107" spans="1:6" ht="90" x14ac:dyDescent="0.2">
      <c r="A107" s="555"/>
      <c r="B107" s="540"/>
      <c r="C107" s="155" t="s">
        <v>274</v>
      </c>
      <c r="D107" s="541"/>
      <c r="F107" s="549"/>
    </row>
    <row r="108" spans="1:6" ht="33.75" customHeight="1" x14ac:dyDescent="0.2">
      <c r="A108" s="555"/>
      <c r="B108" s="540" t="s">
        <v>275</v>
      </c>
      <c r="C108" s="145" t="s">
        <v>276</v>
      </c>
      <c r="D108" s="548" t="s">
        <v>277</v>
      </c>
      <c r="F108" s="151"/>
    </row>
    <row r="109" spans="1:6" ht="45" x14ac:dyDescent="0.2">
      <c r="A109" s="555"/>
      <c r="B109" s="540"/>
      <c r="C109" s="154" t="s">
        <v>278</v>
      </c>
      <c r="D109" s="549"/>
      <c r="F109" s="151"/>
    </row>
    <row r="110" spans="1:6" ht="33.75" x14ac:dyDescent="0.2">
      <c r="A110" s="555"/>
      <c r="B110" s="540" t="s">
        <v>279</v>
      </c>
      <c r="C110" s="154" t="s">
        <v>280</v>
      </c>
      <c r="D110" s="541"/>
      <c r="F110" s="151"/>
    </row>
    <row r="111" spans="1:6" x14ac:dyDescent="0.2">
      <c r="A111" s="555"/>
      <c r="B111" s="540"/>
      <c r="C111" s="154" t="s">
        <v>281</v>
      </c>
      <c r="D111" s="541"/>
      <c r="F111" s="151"/>
    </row>
    <row r="112" spans="1:6" ht="22.5" x14ac:dyDescent="0.2">
      <c r="A112" s="555"/>
      <c r="B112" s="540"/>
      <c r="C112" s="154" t="s">
        <v>282</v>
      </c>
      <c r="D112" s="541"/>
      <c r="F112" s="151"/>
    </row>
    <row r="113" spans="1:6" ht="33.75" x14ac:dyDescent="0.2">
      <c r="A113" s="555"/>
      <c r="B113" s="540"/>
      <c r="C113" s="154" t="s">
        <v>283</v>
      </c>
      <c r="D113" s="541"/>
      <c r="F113" s="151"/>
    </row>
    <row r="114" spans="1:6" ht="67.5" x14ac:dyDescent="0.2">
      <c r="A114" s="555"/>
      <c r="B114" s="540"/>
      <c r="C114" s="154" t="s">
        <v>284</v>
      </c>
      <c r="D114" s="541"/>
      <c r="F114" s="151"/>
    </row>
    <row r="115" spans="1:6" ht="22.5" x14ac:dyDescent="0.2">
      <c r="A115" s="555"/>
      <c r="B115" s="540" t="s">
        <v>285</v>
      </c>
      <c r="C115" s="154" t="s">
        <v>286</v>
      </c>
      <c r="D115" s="556" t="s">
        <v>287</v>
      </c>
      <c r="F115" s="596" t="s">
        <v>99</v>
      </c>
    </row>
    <row r="116" spans="1:6" ht="56.25" x14ac:dyDescent="0.2">
      <c r="A116" s="555"/>
      <c r="B116" s="540"/>
      <c r="C116" s="154" t="s">
        <v>288</v>
      </c>
      <c r="D116" s="557"/>
      <c r="F116" s="597"/>
    </row>
    <row r="117" spans="1:6" ht="45" x14ac:dyDescent="0.2">
      <c r="A117" s="555"/>
      <c r="B117" s="540" t="s">
        <v>289</v>
      </c>
      <c r="C117" s="154" t="s">
        <v>290</v>
      </c>
      <c r="D117" s="541"/>
      <c r="F117" s="151"/>
    </row>
    <row r="118" spans="1:6" ht="22.5" x14ac:dyDescent="0.2">
      <c r="A118" s="555"/>
      <c r="B118" s="540"/>
      <c r="C118" s="154" t="s">
        <v>291</v>
      </c>
      <c r="D118" s="541"/>
      <c r="F118" s="151"/>
    </row>
    <row r="119" spans="1:6" ht="22.5" x14ac:dyDescent="0.2">
      <c r="A119" s="555"/>
      <c r="B119" s="540"/>
      <c r="C119" s="154" t="s">
        <v>292</v>
      </c>
      <c r="D119" s="541"/>
      <c r="F119" s="151"/>
    </row>
    <row r="120" spans="1:6" ht="56.25" x14ac:dyDescent="0.2">
      <c r="A120" s="544" t="s">
        <v>293</v>
      </c>
      <c r="B120" s="162" t="s">
        <v>294</v>
      </c>
      <c r="C120" s="156" t="s">
        <v>295</v>
      </c>
      <c r="D120" s="149" t="s">
        <v>67</v>
      </c>
      <c r="F120" s="151" t="s">
        <v>75</v>
      </c>
    </row>
    <row r="121" spans="1:6" ht="33.75" x14ac:dyDescent="0.2">
      <c r="A121" s="544"/>
      <c r="B121" s="540" t="s">
        <v>296</v>
      </c>
      <c r="C121" s="146" t="s">
        <v>297</v>
      </c>
      <c r="D121" s="145" t="s">
        <v>298</v>
      </c>
      <c r="F121" s="548" t="s">
        <v>68</v>
      </c>
    </row>
    <row r="122" spans="1:6" ht="56.25" x14ac:dyDescent="0.2">
      <c r="A122" s="544"/>
      <c r="B122" s="540"/>
      <c r="C122" s="145" t="s">
        <v>299</v>
      </c>
      <c r="D122" s="145" t="s">
        <v>300</v>
      </c>
      <c r="F122" s="549"/>
    </row>
    <row r="123" spans="1:6" ht="84" x14ac:dyDescent="0.2">
      <c r="A123" s="544"/>
      <c r="B123" s="540"/>
      <c r="C123" s="145" t="s">
        <v>301</v>
      </c>
      <c r="D123" s="145" t="s">
        <v>302</v>
      </c>
      <c r="F123" s="127" t="s">
        <v>303</v>
      </c>
    </row>
    <row r="124" spans="1:6" ht="78.75" x14ac:dyDescent="0.2">
      <c r="A124" s="544"/>
      <c r="B124" s="540"/>
      <c r="C124" s="545"/>
      <c r="D124" s="145" t="s">
        <v>304</v>
      </c>
      <c r="F124" s="151"/>
    </row>
    <row r="125" spans="1:6" ht="67.5" x14ac:dyDescent="0.2">
      <c r="A125" s="544"/>
      <c r="B125" s="540"/>
      <c r="C125" s="545"/>
      <c r="D125" s="145" t="s">
        <v>305</v>
      </c>
      <c r="F125" s="151"/>
    </row>
    <row r="126" spans="1:6" x14ac:dyDescent="0.2">
      <c r="A126" s="544"/>
      <c r="B126" s="540" t="s">
        <v>306</v>
      </c>
      <c r="C126" s="146" t="s">
        <v>307</v>
      </c>
      <c r="D126" s="541"/>
      <c r="F126" s="151"/>
    </row>
    <row r="127" spans="1:6" ht="56.25" x14ac:dyDescent="0.2">
      <c r="A127" s="544"/>
      <c r="B127" s="540"/>
      <c r="C127" s="157" t="s">
        <v>308</v>
      </c>
      <c r="D127" s="541"/>
      <c r="F127" s="151"/>
    </row>
    <row r="128" spans="1:6" x14ac:dyDescent="0.2">
      <c r="A128" s="544"/>
      <c r="B128" s="540"/>
      <c r="C128" s="146" t="s">
        <v>309</v>
      </c>
      <c r="D128" s="541"/>
      <c r="F128" s="151" t="s">
        <v>75</v>
      </c>
    </row>
    <row r="129" spans="1:6" ht="67.5" x14ac:dyDescent="0.2">
      <c r="A129" s="544"/>
      <c r="B129" s="540"/>
      <c r="C129" s="146" t="s">
        <v>310</v>
      </c>
      <c r="D129" s="541"/>
      <c r="F129" s="151"/>
    </row>
    <row r="130" spans="1:6" ht="56.25" x14ac:dyDescent="0.2">
      <c r="A130" s="544"/>
      <c r="B130" s="162" t="s">
        <v>311</v>
      </c>
      <c r="C130" s="146" t="s">
        <v>312</v>
      </c>
      <c r="D130" s="152" t="s">
        <v>313</v>
      </c>
      <c r="F130" s="151" t="s">
        <v>75</v>
      </c>
    </row>
    <row r="131" spans="1:6" ht="102" x14ac:dyDescent="0.2">
      <c r="A131" s="546" t="s">
        <v>314</v>
      </c>
      <c r="B131" s="540" t="s">
        <v>315</v>
      </c>
      <c r="C131" s="145" t="s">
        <v>316</v>
      </c>
      <c r="D131" s="145" t="s">
        <v>317</v>
      </c>
      <c r="F131" s="111" t="s">
        <v>318</v>
      </c>
    </row>
    <row r="132" spans="1:6" ht="89.25" x14ac:dyDescent="0.2">
      <c r="A132" s="546"/>
      <c r="B132" s="540"/>
      <c r="C132" s="158" t="s">
        <v>319</v>
      </c>
      <c r="D132" s="145" t="s">
        <v>320</v>
      </c>
      <c r="F132" s="107" t="s">
        <v>321</v>
      </c>
    </row>
    <row r="133" spans="1:6" ht="22.5" x14ac:dyDescent="0.2">
      <c r="A133" s="546"/>
      <c r="B133" s="540"/>
      <c r="C133" s="157" t="s">
        <v>322</v>
      </c>
      <c r="D133" s="145" t="s">
        <v>323</v>
      </c>
      <c r="F133" s="151"/>
    </row>
    <row r="134" spans="1:6" ht="33.75" x14ac:dyDescent="0.2">
      <c r="A134" s="546"/>
      <c r="B134" s="540"/>
      <c r="C134" s="146"/>
      <c r="D134" s="145" t="s">
        <v>317</v>
      </c>
      <c r="F134" s="151"/>
    </row>
    <row r="135" spans="1:6" ht="25.5" x14ac:dyDescent="0.2">
      <c r="A135" s="546"/>
      <c r="B135" s="540" t="s">
        <v>324</v>
      </c>
      <c r="C135" s="146" t="s">
        <v>325</v>
      </c>
      <c r="D135" s="145" t="s">
        <v>326</v>
      </c>
      <c r="F135" s="111" t="s">
        <v>92</v>
      </c>
    </row>
    <row r="136" spans="1:6" ht="45" x14ac:dyDescent="0.2">
      <c r="A136" s="546"/>
      <c r="B136" s="540"/>
      <c r="C136" s="146" t="s">
        <v>327</v>
      </c>
      <c r="D136" s="547"/>
      <c r="F136" s="151"/>
    </row>
    <row r="137" spans="1:6" ht="38.25" x14ac:dyDescent="0.2">
      <c r="A137" s="546"/>
      <c r="B137" s="540"/>
      <c r="C137" s="145" t="s">
        <v>328</v>
      </c>
      <c r="D137" s="547"/>
      <c r="F137" s="107" t="s">
        <v>329</v>
      </c>
    </row>
    <row r="138" spans="1:6" ht="33.75" x14ac:dyDescent="0.2">
      <c r="A138" s="546"/>
      <c r="B138" s="540"/>
      <c r="C138" s="157" t="s">
        <v>330</v>
      </c>
      <c r="D138" s="547"/>
      <c r="F138" s="151"/>
    </row>
    <row r="139" spans="1:6" ht="22.5" x14ac:dyDescent="0.2">
      <c r="A139" s="546"/>
      <c r="B139" s="540"/>
      <c r="C139" s="146" t="s">
        <v>331</v>
      </c>
      <c r="D139" s="547"/>
      <c r="F139" s="151"/>
    </row>
    <row r="140" spans="1:6" ht="22.5" x14ac:dyDescent="0.2">
      <c r="A140" s="546"/>
      <c r="B140" s="540" t="s">
        <v>332</v>
      </c>
      <c r="C140" s="157" t="s">
        <v>333</v>
      </c>
      <c r="D140" s="541"/>
      <c r="F140" s="151"/>
    </row>
    <row r="141" spans="1:6" ht="38.25" x14ac:dyDescent="0.2">
      <c r="A141" s="546"/>
      <c r="B141" s="540"/>
      <c r="C141" s="146" t="s">
        <v>334</v>
      </c>
      <c r="D141" s="541"/>
      <c r="F141" s="107" t="s">
        <v>329</v>
      </c>
    </row>
    <row r="142" spans="1:6" ht="33.75" x14ac:dyDescent="0.2">
      <c r="A142" s="546"/>
      <c r="B142" s="540"/>
      <c r="C142" s="146" t="s">
        <v>328</v>
      </c>
      <c r="D142" s="541"/>
      <c r="F142" s="593" t="s">
        <v>92</v>
      </c>
    </row>
    <row r="143" spans="1:6" ht="22.5" x14ac:dyDescent="0.2">
      <c r="A143" s="546"/>
      <c r="B143" s="540"/>
      <c r="C143" s="145" t="s">
        <v>335</v>
      </c>
      <c r="D143" s="541"/>
      <c r="F143" s="594"/>
    </row>
    <row r="144" spans="1:6" ht="56.25" x14ac:dyDescent="0.2">
      <c r="A144" s="539" t="s">
        <v>336</v>
      </c>
      <c r="B144" s="540" t="s">
        <v>337</v>
      </c>
      <c r="C144" s="146" t="s">
        <v>338</v>
      </c>
      <c r="D144" s="145" t="s">
        <v>339</v>
      </c>
      <c r="F144" s="4" t="s">
        <v>172</v>
      </c>
    </row>
    <row r="145" spans="1:6" ht="60" x14ac:dyDescent="0.2">
      <c r="A145" s="539"/>
      <c r="B145" s="540"/>
      <c r="C145" s="146" t="s">
        <v>340</v>
      </c>
      <c r="D145" s="541"/>
      <c r="F145" s="115" t="s">
        <v>341</v>
      </c>
    </row>
    <row r="146" spans="1:6" ht="33.75" x14ac:dyDescent="0.2">
      <c r="A146" s="539"/>
      <c r="B146" s="540"/>
      <c r="C146" s="146" t="s">
        <v>342</v>
      </c>
      <c r="D146" s="541"/>
      <c r="F146" s="151" t="s">
        <v>75</v>
      </c>
    </row>
    <row r="147" spans="1:6" ht="22.5" x14ac:dyDescent="0.2">
      <c r="A147" s="539"/>
      <c r="B147" s="540"/>
      <c r="C147" s="153" t="s">
        <v>343</v>
      </c>
      <c r="D147" s="541"/>
      <c r="F147" s="151"/>
    </row>
    <row r="148" spans="1:6" ht="45" x14ac:dyDescent="0.2">
      <c r="A148" s="542" t="s">
        <v>344</v>
      </c>
      <c r="B148" s="162" t="s">
        <v>345</v>
      </c>
      <c r="C148" s="154" t="s">
        <v>346</v>
      </c>
      <c r="D148" s="145"/>
      <c r="F148" s="595" t="s">
        <v>347</v>
      </c>
    </row>
    <row r="149" spans="1:6" ht="33.75" x14ac:dyDescent="0.2">
      <c r="A149" s="542"/>
      <c r="B149" s="162" t="s">
        <v>348</v>
      </c>
      <c r="C149" s="156" t="s">
        <v>349</v>
      </c>
      <c r="D149" s="154"/>
      <c r="F149" s="595"/>
    </row>
    <row r="150" spans="1:6" ht="45" x14ac:dyDescent="0.2">
      <c r="A150" s="542"/>
      <c r="B150" s="162" t="s">
        <v>350</v>
      </c>
      <c r="C150" s="145" t="s">
        <v>351</v>
      </c>
      <c r="D150" s="152"/>
      <c r="F150" s="595"/>
    </row>
    <row r="151" spans="1:6" ht="67.5" x14ac:dyDescent="0.2">
      <c r="A151" s="542"/>
      <c r="B151" s="540" t="s">
        <v>352</v>
      </c>
      <c r="C151" s="145" t="s">
        <v>353</v>
      </c>
      <c r="D151" s="145" t="s">
        <v>354</v>
      </c>
      <c r="F151" s="596" t="s">
        <v>355</v>
      </c>
    </row>
    <row r="152" spans="1:6" ht="45" x14ac:dyDescent="0.2">
      <c r="A152" s="542"/>
      <c r="B152" s="540"/>
      <c r="C152" s="146" t="s">
        <v>356</v>
      </c>
      <c r="D152" s="145"/>
      <c r="F152" s="597"/>
    </row>
    <row r="153" spans="1:6" ht="28.5" x14ac:dyDescent="0.2">
      <c r="A153" s="542"/>
      <c r="B153" s="162" t="s">
        <v>357</v>
      </c>
      <c r="C153" s="145"/>
      <c r="D153" s="145" t="s">
        <v>358</v>
      </c>
      <c r="F153" s="151"/>
    </row>
    <row r="154" spans="1:6" ht="22.5" x14ac:dyDescent="0.2">
      <c r="A154" s="542"/>
      <c r="B154" s="540" t="s">
        <v>359</v>
      </c>
      <c r="C154" s="145" t="s">
        <v>360</v>
      </c>
      <c r="D154" s="145" t="s">
        <v>361</v>
      </c>
      <c r="F154" s="548" t="s">
        <v>201</v>
      </c>
    </row>
    <row r="155" spans="1:6" ht="22.5" x14ac:dyDescent="0.2">
      <c r="A155" s="542"/>
      <c r="B155" s="540"/>
      <c r="C155" s="145" t="s">
        <v>362</v>
      </c>
      <c r="D155" s="145" t="s">
        <v>363</v>
      </c>
      <c r="F155" s="585"/>
    </row>
    <row r="156" spans="1:6" ht="22.5" x14ac:dyDescent="0.2">
      <c r="A156" s="542"/>
      <c r="B156" s="540"/>
      <c r="C156" s="159" t="s">
        <v>364</v>
      </c>
      <c r="D156" s="145"/>
      <c r="F156" s="549"/>
    </row>
    <row r="157" spans="1:6" ht="56.25" x14ac:dyDescent="0.2">
      <c r="A157" s="542"/>
      <c r="B157" s="540" t="s">
        <v>365</v>
      </c>
      <c r="C157" s="543"/>
      <c r="D157" s="154" t="s">
        <v>366</v>
      </c>
      <c r="F157" s="151"/>
    </row>
    <row r="158" spans="1:6" ht="33.75" x14ac:dyDescent="0.2">
      <c r="A158" s="542"/>
      <c r="B158" s="540"/>
      <c r="C158" s="543"/>
      <c r="D158" s="160" t="s">
        <v>367</v>
      </c>
      <c r="F158" s="151"/>
    </row>
  </sheetData>
  <mergeCells count="118">
    <mergeCell ref="D57:D58"/>
    <mergeCell ref="B59:B60"/>
    <mergeCell ref="D37:D38"/>
    <mergeCell ref="D59:D60"/>
    <mergeCell ref="B66:B67"/>
    <mergeCell ref="A61:A72"/>
    <mergeCell ref="B62:B63"/>
    <mergeCell ref="D62:D63"/>
    <mergeCell ref="F121:F122"/>
    <mergeCell ref="F68:F69"/>
    <mergeCell ref="F77:F79"/>
    <mergeCell ref="F81:F83"/>
    <mergeCell ref="F86:F87"/>
    <mergeCell ref="F92:F93"/>
    <mergeCell ref="F50:F51"/>
    <mergeCell ref="F52:F53"/>
    <mergeCell ref="F62:F63"/>
    <mergeCell ref="F64:F65"/>
    <mergeCell ref="F66:F67"/>
    <mergeCell ref="D66:D67"/>
    <mergeCell ref="B69:B70"/>
    <mergeCell ref="A77:D78"/>
    <mergeCell ref="A80:A103"/>
    <mergeCell ref="B80:B91"/>
    <mergeCell ref="F142:F143"/>
    <mergeCell ref="F148:F150"/>
    <mergeCell ref="F151:F152"/>
    <mergeCell ref="F154:F156"/>
    <mergeCell ref="F94:F95"/>
    <mergeCell ref="F97:F98"/>
    <mergeCell ref="F102:F103"/>
    <mergeCell ref="F106:F107"/>
    <mergeCell ref="F115:F116"/>
    <mergeCell ref="F26:F27"/>
    <mergeCell ref="F30:F32"/>
    <mergeCell ref="F34:F35"/>
    <mergeCell ref="F45:F46"/>
    <mergeCell ref="F48:F49"/>
    <mergeCell ref="F1:F3"/>
    <mergeCell ref="F5:F6"/>
    <mergeCell ref="F11:F12"/>
    <mergeCell ref="F17:F18"/>
    <mergeCell ref="F19:F20"/>
    <mergeCell ref="A1:D2"/>
    <mergeCell ref="A4:A11"/>
    <mergeCell ref="B5:B9"/>
    <mergeCell ref="D6:D7"/>
    <mergeCell ref="B10:B11"/>
    <mergeCell ref="C10:C11"/>
    <mergeCell ref="A12:A21"/>
    <mergeCell ref="B12:B17"/>
    <mergeCell ref="D12:D13"/>
    <mergeCell ref="D14:D15"/>
    <mergeCell ref="D16:D17"/>
    <mergeCell ref="B18:B21"/>
    <mergeCell ref="D18:D19"/>
    <mergeCell ref="D20:D21"/>
    <mergeCell ref="A22:A30"/>
    <mergeCell ref="B22:B26"/>
    <mergeCell ref="D22:D26"/>
    <mergeCell ref="B27:B30"/>
    <mergeCell ref="D27:D30"/>
    <mergeCell ref="A31:A39"/>
    <mergeCell ref="B31:B34"/>
    <mergeCell ref="D45:D46"/>
    <mergeCell ref="B48:B49"/>
    <mergeCell ref="D31:D32"/>
    <mergeCell ref="D33:D34"/>
    <mergeCell ref="B35:B38"/>
    <mergeCell ref="D35:D36"/>
    <mergeCell ref="A40:A60"/>
    <mergeCell ref="B40:B42"/>
    <mergeCell ref="D40:D41"/>
    <mergeCell ref="B43:B46"/>
    <mergeCell ref="D43:D44"/>
    <mergeCell ref="D48:D49"/>
    <mergeCell ref="B50:B51"/>
    <mergeCell ref="D50:D51"/>
    <mergeCell ref="B53:B56"/>
    <mergeCell ref="D53:D56"/>
    <mergeCell ref="B57:B58"/>
    <mergeCell ref="D90:D91"/>
    <mergeCell ref="B92:B95"/>
    <mergeCell ref="D92:D95"/>
    <mergeCell ref="B96:B98"/>
    <mergeCell ref="B99:B103"/>
    <mergeCell ref="D102:D103"/>
    <mergeCell ref="A73:A74"/>
    <mergeCell ref="A104:A119"/>
    <mergeCell ref="B104:B107"/>
    <mergeCell ref="D105:D107"/>
    <mergeCell ref="B108:B109"/>
    <mergeCell ref="D108:D109"/>
    <mergeCell ref="B110:B114"/>
    <mergeCell ref="D110:D114"/>
    <mergeCell ref="B115:B116"/>
    <mergeCell ref="D115:D116"/>
    <mergeCell ref="B117:B119"/>
    <mergeCell ref="D117:D119"/>
    <mergeCell ref="A144:A147"/>
    <mergeCell ref="B144:B147"/>
    <mergeCell ref="D145:D147"/>
    <mergeCell ref="A148:A158"/>
    <mergeCell ref="B151:B152"/>
    <mergeCell ref="B154:B156"/>
    <mergeCell ref="B157:B158"/>
    <mergeCell ref="C157:C158"/>
    <mergeCell ref="A120:A130"/>
    <mergeCell ref="B121:B125"/>
    <mergeCell ref="C124:C125"/>
    <mergeCell ref="B126:B129"/>
    <mergeCell ref="D126:D129"/>
    <mergeCell ref="A131:A143"/>
    <mergeCell ref="B131:B134"/>
    <mergeCell ref="B135:B139"/>
    <mergeCell ref="D136:D139"/>
    <mergeCell ref="B140:B143"/>
    <mergeCell ref="D140:D1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A4A6D-77D2-46A7-950C-7BC195A8DFD1}">
  <dimension ref="B1:L37"/>
  <sheetViews>
    <sheetView topLeftCell="D1" workbookViewId="0">
      <selection activeCell="N6" sqref="N6"/>
    </sheetView>
  </sheetViews>
  <sheetFormatPr baseColWidth="10" defaultColWidth="11.42578125" defaultRowHeight="14.25" x14ac:dyDescent="0.2"/>
  <cols>
    <col min="1" max="1" width="11.42578125" style="1"/>
    <col min="2" max="2" width="31.7109375" style="1" customWidth="1"/>
    <col min="3" max="3" width="29" style="1" customWidth="1"/>
    <col min="4" max="4" width="2.42578125" style="1" customWidth="1"/>
    <col min="5" max="5" width="27.85546875" style="1" customWidth="1"/>
    <col min="6" max="6" width="32.140625" style="1" customWidth="1"/>
    <col min="7" max="7" width="3.28515625" style="1" customWidth="1"/>
    <col min="8" max="8" width="24.5703125" style="1" customWidth="1"/>
    <col min="9" max="9" width="26.140625" style="1" customWidth="1"/>
    <col min="10" max="10" width="3.5703125" style="1" customWidth="1"/>
    <col min="11" max="11" width="19.7109375" style="1" customWidth="1"/>
    <col min="12" max="12" width="44.140625" style="1" customWidth="1"/>
    <col min="13" max="16384" width="11.42578125" style="1"/>
  </cols>
  <sheetData>
    <row r="1" spans="2:12" ht="33.75" customHeight="1" x14ac:dyDescent="0.2">
      <c r="C1" s="617" t="s">
        <v>368</v>
      </c>
      <c r="D1" s="617"/>
      <c r="E1" s="617"/>
      <c r="F1" s="617"/>
    </row>
    <row r="3" spans="2:12" ht="24.75" customHeight="1" x14ac:dyDescent="0.2">
      <c r="E3" s="189" t="s">
        <v>369</v>
      </c>
      <c r="F3" s="189"/>
    </row>
    <row r="4" spans="2:12" ht="31.5" customHeight="1" x14ac:dyDescent="0.2">
      <c r="B4" s="618"/>
      <c r="C4" s="618"/>
      <c r="E4" s="189" t="s">
        <v>370</v>
      </c>
      <c r="F4" s="189"/>
    </row>
    <row r="5" spans="2:12" ht="40.5" customHeight="1" x14ac:dyDescent="0.2">
      <c r="B5" s="619"/>
      <c r="C5" s="619"/>
      <c r="E5" s="189" t="s">
        <v>371</v>
      </c>
      <c r="F5" s="189"/>
    </row>
    <row r="6" spans="2:12" ht="39" customHeight="1" thickBot="1" x14ac:dyDescent="0.25">
      <c r="B6" s="619"/>
      <c r="C6" s="619"/>
      <c r="E6" s="189" t="s">
        <v>372</v>
      </c>
      <c r="F6" s="189"/>
    </row>
    <row r="7" spans="2:12" ht="24.75" customHeight="1" thickBot="1" x14ac:dyDescent="0.3">
      <c r="B7" s="137" t="s">
        <v>913</v>
      </c>
      <c r="C7"/>
    </row>
    <row r="8" spans="2:12" ht="15" thickBot="1" x14ac:dyDescent="0.25">
      <c r="B8" s="3"/>
    </row>
    <row r="9" spans="2:12" ht="41.25" customHeight="1" thickBot="1" x14ac:dyDescent="0.25">
      <c r="B9" s="612" t="s">
        <v>889</v>
      </c>
      <c r="C9" s="613"/>
      <c r="E9" s="614" t="s">
        <v>895</v>
      </c>
      <c r="F9" s="615"/>
      <c r="H9" s="614" t="s">
        <v>912</v>
      </c>
      <c r="I9" s="616"/>
      <c r="K9" s="603" t="s">
        <v>892</v>
      </c>
      <c r="L9" s="603"/>
    </row>
    <row r="10" spans="2:12" ht="100.5" customHeight="1" x14ac:dyDescent="0.2">
      <c r="B10" s="138" t="s">
        <v>373</v>
      </c>
      <c r="C10" s="126" t="s">
        <v>145</v>
      </c>
      <c r="E10" s="604" t="s">
        <v>373</v>
      </c>
      <c r="F10" s="606" t="s">
        <v>477</v>
      </c>
      <c r="H10" s="139" t="s">
        <v>376</v>
      </c>
      <c r="I10" s="105" t="s">
        <v>92</v>
      </c>
      <c r="K10" s="197" t="s">
        <v>395</v>
      </c>
      <c r="L10" s="198" t="s">
        <v>897</v>
      </c>
    </row>
    <row r="11" spans="2:12" ht="62.25" customHeight="1" x14ac:dyDescent="0.2">
      <c r="B11" s="138" t="s">
        <v>373</v>
      </c>
      <c r="C11" s="126" t="s">
        <v>891</v>
      </c>
      <c r="E11" s="605"/>
      <c r="F11" s="607"/>
      <c r="H11" s="141" t="s">
        <v>379</v>
      </c>
      <c r="I11" s="107" t="s">
        <v>329</v>
      </c>
      <c r="K11" s="141" t="s">
        <v>396</v>
      </c>
      <c r="L11" s="201" t="s">
        <v>899</v>
      </c>
    </row>
    <row r="12" spans="2:12" ht="114.75" x14ac:dyDescent="0.2">
      <c r="B12" s="139" t="s">
        <v>375</v>
      </c>
      <c r="C12" s="127" t="s">
        <v>484</v>
      </c>
      <c r="E12" s="139" t="s">
        <v>376</v>
      </c>
      <c r="F12" s="107" t="s">
        <v>896</v>
      </c>
      <c r="H12" s="141" t="s">
        <v>379</v>
      </c>
      <c r="I12" s="107" t="s">
        <v>321</v>
      </c>
    </row>
    <row r="13" spans="2:12" ht="84" customHeight="1" x14ac:dyDescent="0.2">
      <c r="B13" s="140" t="s">
        <v>377</v>
      </c>
      <c r="C13" s="204" t="s">
        <v>128</v>
      </c>
      <c r="E13" s="608" t="s">
        <v>378</v>
      </c>
      <c r="F13" s="610" t="s">
        <v>156</v>
      </c>
      <c r="H13" s="144" t="s">
        <v>381</v>
      </c>
      <c r="I13" s="163" t="s">
        <v>382</v>
      </c>
    </row>
    <row r="14" spans="2:12" ht="90" customHeight="1" x14ac:dyDescent="0.2">
      <c r="B14" s="140" t="s">
        <v>377</v>
      </c>
      <c r="C14" s="205" t="s">
        <v>906</v>
      </c>
      <c r="E14" s="609"/>
      <c r="F14" s="611"/>
      <c r="H14" s="140" t="s">
        <v>386</v>
      </c>
      <c r="I14" s="111" t="s">
        <v>318</v>
      </c>
    </row>
    <row r="15" spans="2:12" ht="101.25" x14ac:dyDescent="0.2">
      <c r="B15" s="140" t="s">
        <v>377</v>
      </c>
      <c r="C15" s="206" t="s">
        <v>907</v>
      </c>
      <c r="E15" s="609"/>
      <c r="F15" s="611"/>
    </row>
    <row r="16" spans="2:12" ht="87" x14ac:dyDescent="0.2">
      <c r="B16" s="140" t="s">
        <v>377</v>
      </c>
      <c r="C16" s="206" t="s">
        <v>908</v>
      </c>
      <c r="E16" s="609"/>
      <c r="F16" s="611"/>
    </row>
    <row r="17" spans="2:9" ht="87" x14ac:dyDescent="0.2">
      <c r="B17" s="140" t="s">
        <v>377</v>
      </c>
      <c r="C17" s="206" t="s">
        <v>909</v>
      </c>
      <c r="E17" s="609"/>
      <c r="F17" s="611"/>
      <c r="H17" s="199"/>
      <c r="I17" s="200"/>
    </row>
    <row r="18" spans="2:9" ht="102.75" x14ac:dyDescent="0.2">
      <c r="B18" s="140" t="s">
        <v>377</v>
      </c>
      <c r="C18" s="206" t="s">
        <v>910</v>
      </c>
      <c r="E18" s="605"/>
      <c r="F18" s="611"/>
      <c r="H18" s="199"/>
      <c r="I18" s="200"/>
    </row>
    <row r="19" spans="2:9" ht="105" x14ac:dyDescent="0.2">
      <c r="B19" s="140" t="s">
        <v>377</v>
      </c>
      <c r="C19" s="207" t="s">
        <v>911</v>
      </c>
      <c r="E19" s="141" t="s">
        <v>374</v>
      </c>
      <c r="F19" s="110" t="s">
        <v>236</v>
      </c>
    </row>
    <row r="20" spans="2:9" ht="153.75" customHeight="1" x14ac:dyDescent="0.2">
      <c r="B20" s="140" t="s">
        <v>380</v>
      </c>
      <c r="C20" s="134" t="s">
        <v>75</v>
      </c>
      <c r="E20" s="140" t="s">
        <v>384</v>
      </c>
      <c r="F20" s="105" t="s">
        <v>385</v>
      </c>
    </row>
    <row r="21" spans="2:9" ht="85.5" customHeight="1" x14ac:dyDescent="0.2">
      <c r="B21" s="140" t="s">
        <v>383</v>
      </c>
      <c r="C21" s="106" t="s">
        <v>523</v>
      </c>
      <c r="E21" s="141" t="s">
        <v>388</v>
      </c>
      <c r="F21" s="109" t="s">
        <v>389</v>
      </c>
    </row>
    <row r="22" spans="2:9" ht="42" customHeight="1" x14ac:dyDescent="0.2">
      <c r="B22" s="141" t="s">
        <v>374</v>
      </c>
      <c r="C22" s="129" t="s">
        <v>387</v>
      </c>
      <c r="E22" s="141" t="s">
        <v>388</v>
      </c>
      <c r="F22" s="132" t="s">
        <v>391</v>
      </c>
    </row>
    <row r="23" spans="2:9" ht="50.25" customHeight="1" x14ac:dyDescent="0.2">
      <c r="B23" s="141" t="s">
        <v>374</v>
      </c>
      <c r="C23" s="130" t="s">
        <v>81</v>
      </c>
      <c r="E23" s="143" t="s">
        <v>388</v>
      </c>
      <c r="F23" s="133" t="s">
        <v>392</v>
      </c>
    </row>
    <row r="24" spans="2:9" ht="42.75" customHeight="1" x14ac:dyDescent="0.2">
      <c r="B24" s="141" t="s">
        <v>374</v>
      </c>
      <c r="C24" s="131" t="s">
        <v>390</v>
      </c>
    </row>
    <row r="25" spans="2:9" ht="60" customHeight="1" x14ac:dyDescent="0.2">
      <c r="B25" s="141" t="s">
        <v>902</v>
      </c>
      <c r="C25" s="104" t="s">
        <v>552</v>
      </c>
    </row>
    <row r="26" spans="2:9" ht="48.75" customHeight="1" x14ac:dyDescent="0.2">
      <c r="B26" s="142" t="s">
        <v>893</v>
      </c>
      <c r="C26" s="108" t="s">
        <v>559</v>
      </c>
    </row>
    <row r="27" spans="2:9" ht="46.5" customHeight="1" x14ac:dyDescent="0.2">
      <c r="B27" s="142" t="s">
        <v>393</v>
      </c>
      <c r="C27" s="108" t="s">
        <v>563</v>
      </c>
    </row>
    <row r="28" spans="2:9" ht="43.5" customHeight="1" x14ac:dyDescent="0.2">
      <c r="B28" s="142" t="s">
        <v>894</v>
      </c>
      <c r="C28" s="182" t="s">
        <v>567</v>
      </c>
    </row>
    <row r="29" spans="2:9" ht="51" x14ac:dyDescent="0.2">
      <c r="B29" s="141" t="s">
        <v>394</v>
      </c>
      <c r="C29" s="105" t="s">
        <v>172</v>
      </c>
    </row>
    <row r="30" spans="2:9" ht="51" customHeight="1" x14ac:dyDescent="0.2">
      <c r="B30" s="140" t="s">
        <v>386</v>
      </c>
      <c r="C30" s="130" t="s">
        <v>118</v>
      </c>
    </row>
    <row r="31" spans="2:9" ht="47.25" x14ac:dyDescent="0.2">
      <c r="B31" s="141" t="s">
        <v>395</v>
      </c>
      <c r="C31" s="195" t="s">
        <v>581</v>
      </c>
    </row>
    <row r="32" spans="2:9" ht="51" x14ac:dyDescent="0.2">
      <c r="B32" s="141" t="s">
        <v>379</v>
      </c>
      <c r="C32" s="107" t="s">
        <v>586</v>
      </c>
    </row>
    <row r="33" spans="2:3" ht="38.25" x14ac:dyDescent="0.2">
      <c r="B33" s="141" t="s">
        <v>396</v>
      </c>
      <c r="C33" s="104" t="s">
        <v>594</v>
      </c>
    </row>
    <row r="34" spans="2:3" ht="40.5" customHeight="1" x14ac:dyDescent="0.2">
      <c r="B34" s="141" t="s">
        <v>397</v>
      </c>
      <c r="C34" s="134" t="s">
        <v>398</v>
      </c>
    </row>
    <row r="35" spans="2:3" ht="48" x14ac:dyDescent="0.2">
      <c r="B35" s="141" t="s">
        <v>399</v>
      </c>
      <c r="C35" s="135" t="s">
        <v>400</v>
      </c>
    </row>
    <row r="36" spans="2:3" ht="38.25" x14ac:dyDescent="0.2">
      <c r="B36" s="141" t="s">
        <v>388</v>
      </c>
      <c r="C36" s="108" t="s">
        <v>613</v>
      </c>
    </row>
    <row r="37" spans="2:3" ht="60.75" customHeight="1" x14ac:dyDescent="0.2">
      <c r="B37" s="143" t="s">
        <v>388</v>
      </c>
      <c r="C37" s="136" t="s">
        <v>401</v>
      </c>
    </row>
  </sheetData>
  <mergeCells count="12">
    <mergeCell ref="B9:C9"/>
    <mergeCell ref="E9:F9"/>
    <mergeCell ref="H9:I9"/>
    <mergeCell ref="C1:F1"/>
    <mergeCell ref="B4:C4"/>
    <mergeCell ref="B5:C5"/>
    <mergeCell ref="B6:C6"/>
    <mergeCell ref="K9:L9"/>
    <mergeCell ref="E10:E11"/>
    <mergeCell ref="F10:F11"/>
    <mergeCell ref="E13:E18"/>
    <mergeCell ref="F13:F18"/>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48"/>
  <sheetViews>
    <sheetView tabSelected="1" zoomScale="77" zoomScaleNormal="77" zoomScalePageLayoutView="130" workbookViewId="0">
      <pane ySplit="1" topLeftCell="A6" activePane="bottomLeft" state="frozen"/>
      <selection pane="bottomLeft" activeCell="A6" sqref="A6"/>
    </sheetView>
  </sheetViews>
  <sheetFormatPr baseColWidth="10" defaultColWidth="10.85546875" defaultRowHeight="18" x14ac:dyDescent="0.25"/>
  <cols>
    <col min="1" max="1" width="7.140625" style="231" customWidth="1"/>
    <col min="2" max="2" width="24.85546875" style="231" customWidth="1"/>
    <col min="3" max="3" width="44.140625" style="231" customWidth="1"/>
    <col min="4" max="4" width="42.7109375" style="231" customWidth="1"/>
    <col min="5" max="5" width="21.42578125" style="231" customWidth="1"/>
    <col min="6" max="6" width="47.7109375" style="231" customWidth="1"/>
    <col min="7" max="7" width="23.85546875" style="231" customWidth="1"/>
    <col min="8" max="8" width="22.28515625" style="231" customWidth="1"/>
    <col min="9" max="9" width="66" style="231" customWidth="1"/>
    <col min="10" max="10" width="9.7109375" style="231" customWidth="1"/>
    <col min="11" max="11" width="59.5703125" style="231" customWidth="1"/>
    <col min="12" max="12" width="51.42578125" style="231" customWidth="1"/>
    <col min="13" max="13" width="100.42578125" style="231" customWidth="1"/>
    <col min="14" max="14" width="8" style="231" customWidth="1"/>
    <col min="15" max="15" width="11.28515625" style="231" customWidth="1"/>
    <col min="16" max="16" width="12.140625" style="231" customWidth="1"/>
    <col min="17" max="17" width="9.42578125" style="231" customWidth="1"/>
    <col min="18" max="18" width="11.85546875" style="100" customWidth="1"/>
    <col min="19" max="19" width="8.85546875" style="231" customWidth="1"/>
    <col min="20" max="20" width="37.140625" style="231" customWidth="1"/>
    <col min="21" max="21" width="5.7109375" style="231" customWidth="1"/>
    <col min="22" max="22" width="91.7109375" style="231" customWidth="1"/>
    <col min="23" max="23" width="10.85546875" style="231"/>
    <col min="24" max="25" width="10.85546875" style="231" customWidth="1"/>
    <col min="26" max="26" width="7.140625" style="231" customWidth="1"/>
    <col min="27" max="27" width="7.85546875" style="231" customWidth="1"/>
    <col min="28" max="29" width="9.5703125" style="231" customWidth="1"/>
    <col min="30" max="31" width="10.85546875" style="231"/>
    <col min="32" max="32" width="13.42578125" style="231" customWidth="1"/>
    <col min="33" max="33" width="17.7109375" style="231" customWidth="1"/>
    <col min="34" max="34" width="14.140625" style="231" customWidth="1"/>
    <col min="35" max="35" width="9" style="231" customWidth="1"/>
    <col min="36" max="36" width="6.7109375" style="231" customWidth="1"/>
    <col min="37" max="37" width="7.7109375" style="231" customWidth="1"/>
    <col min="38" max="38" width="9.85546875" style="231" customWidth="1"/>
    <col min="39" max="39" width="7.85546875" style="231" customWidth="1"/>
    <col min="40" max="41" width="10.85546875" style="231"/>
    <col min="42" max="42" width="13.42578125" style="231" customWidth="1"/>
    <col min="43" max="43" width="15" style="231" customWidth="1"/>
    <col min="44" max="44" width="13" style="231" customWidth="1"/>
    <col min="45" max="45" width="14.140625" style="231" customWidth="1"/>
    <col min="46" max="16384" width="10.85546875" style="231"/>
  </cols>
  <sheetData>
    <row r="1" spans="1:46" ht="209.25" thickBot="1" x14ac:dyDescent="0.3">
      <c r="A1" s="113" t="s">
        <v>402</v>
      </c>
      <c r="B1" s="208" t="s">
        <v>7</v>
      </c>
      <c r="C1" s="209" t="s">
        <v>9</v>
      </c>
      <c r="D1" s="210" t="s">
        <v>11</v>
      </c>
      <c r="E1" s="210" t="s">
        <v>15</v>
      </c>
      <c r="F1" s="211" t="s">
        <v>403</v>
      </c>
      <c r="G1" s="210" t="s">
        <v>404</v>
      </c>
      <c r="H1" s="210" t="s">
        <v>19</v>
      </c>
      <c r="I1" s="211" t="s">
        <v>405</v>
      </c>
      <c r="J1" s="212" t="s">
        <v>406</v>
      </c>
      <c r="K1" s="213" t="s">
        <v>407</v>
      </c>
      <c r="L1" s="213" t="s">
        <v>408</v>
      </c>
      <c r="M1" s="213" t="s">
        <v>409</v>
      </c>
      <c r="N1" s="214" t="s">
        <v>410</v>
      </c>
      <c r="O1" s="215" t="s">
        <v>411</v>
      </c>
      <c r="P1" s="215" t="s">
        <v>412</v>
      </c>
      <c r="Q1" s="215" t="s">
        <v>413</v>
      </c>
      <c r="R1" s="215" t="s">
        <v>414</v>
      </c>
      <c r="S1" s="215" t="s">
        <v>29</v>
      </c>
      <c r="T1" s="216" t="s">
        <v>27</v>
      </c>
      <c r="U1" s="217" t="s">
        <v>415</v>
      </c>
      <c r="V1" s="209" t="s">
        <v>416</v>
      </c>
      <c r="W1" s="216" t="s">
        <v>417</v>
      </c>
      <c r="X1" s="218" t="s">
        <v>418</v>
      </c>
      <c r="Y1" s="218" t="s">
        <v>419</v>
      </c>
      <c r="Z1" s="219" t="s">
        <v>420</v>
      </c>
      <c r="AA1" s="218" t="s">
        <v>419</v>
      </c>
      <c r="AB1" s="220" t="s">
        <v>421</v>
      </c>
      <c r="AC1" s="221" t="s">
        <v>422</v>
      </c>
      <c r="AD1" s="221" t="s">
        <v>410</v>
      </c>
      <c r="AE1" s="222" t="s">
        <v>423</v>
      </c>
      <c r="AF1" s="223" t="s">
        <v>424</v>
      </c>
      <c r="AG1" s="223" t="s">
        <v>425</v>
      </c>
      <c r="AH1" s="224" t="s">
        <v>426</v>
      </c>
      <c r="AI1" s="225" t="s">
        <v>427</v>
      </c>
      <c r="AJ1" s="226" t="s">
        <v>428</v>
      </c>
      <c r="AK1" s="225" t="s">
        <v>429</v>
      </c>
      <c r="AL1" s="226" t="s">
        <v>428</v>
      </c>
      <c r="AM1" s="227" t="s">
        <v>430</v>
      </c>
      <c r="AN1" s="228" t="s">
        <v>47</v>
      </c>
      <c r="AO1" s="229" t="s">
        <v>431</v>
      </c>
      <c r="AP1" s="230" t="s">
        <v>432</v>
      </c>
      <c r="AQ1" s="229" t="s">
        <v>433</v>
      </c>
      <c r="AR1" s="229" t="s">
        <v>434</v>
      </c>
      <c r="AS1" s="230" t="s">
        <v>435</v>
      </c>
      <c r="AT1" s="230" t="s">
        <v>51</v>
      </c>
    </row>
    <row r="2" spans="1:46" ht="19.5" thickBot="1" x14ac:dyDescent="0.3">
      <c r="D2" s="620" t="s">
        <v>436</v>
      </c>
      <c r="E2" s="621"/>
      <c r="F2" s="621"/>
      <c r="G2" s="621"/>
      <c r="H2" s="621"/>
      <c r="I2" s="621"/>
      <c r="J2" s="621"/>
      <c r="K2" s="232"/>
      <c r="L2" s="232"/>
      <c r="M2" s="232"/>
      <c r="N2" s="232"/>
      <c r="O2" s="232"/>
      <c r="P2" s="233"/>
      <c r="Q2" s="232"/>
      <c r="R2" s="234"/>
      <c r="S2" s="232"/>
      <c r="T2" s="232"/>
      <c r="U2" s="232"/>
      <c r="V2" s="232"/>
      <c r="W2" s="232"/>
      <c r="X2" s="232"/>
      <c r="Y2" s="232"/>
      <c r="Z2" s="232"/>
      <c r="AA2" s="232"/>
      <c r="AB2" s="232"/>
      <c r="AC2" s="232"/>
      <c r="AD2" s="232"/>
      <c r="AE2" s="232"/>
      <c r="AG2" s="235"/>
      <c r="AH2" s="235"/>
      <c r="AP2" s="236"/>
      <c r="AQ2" s="236"/>
      <c r="AR2" s="236"/>
      <c r="AS2" s="236"/>
      <c r="AT2" s="236"/>
    </row>
    <row r="3" spans="1:46" ht="18.75" thickBot="1" x14ac:dyDescent="0.3">
      <c r="A3" s="622" t="s">
        <v>437</v>
      </c>
      <c r="B3" s="623"/>
      <c r="C3" s="623"/>
      <c r="D3" s="624"/>
      <c r="E3" s="668" t="s">
        <v>438</v>
      </c>
      <c r="F3" s="669"/>
      <c r="G3" s="669"/>
      <c r="H3" s="669"/>
      <c r="I3" s="669"/>
      <c r="J3" s="669"/>
      <c r="K3" s="670"/>
      <c r="L3" s="670"/>
      <c r="M3" s="670"/>
      <c r="N3" s="671"/>
      <c r="O3" s="638" t="s">
        <v>439</v>
      </c>
      <c r="P3" s="638"/>
      <c r="Q3" s="638"/>
      <c r="R3" s="638"/>
      <c r="S3" s="638"/>
      <c r="T3" s="638"/>
      <c r="U3" s="648" t="s">
        <v>440</v>
      </c>
      <c r="V3" s="634"/>
      <c r="W3" s="634"/>
      <c r="X3" s="634"/>
      <c r="Y3" s="634"/>
      <c r="Z3" s="634"/>
      <c r="AA3" s="634"/>
      <c r="AB3" s="634"/>
      <c r="AC3" s="634"/>
      <c r="AD3" s="634"/>
      <c r="AE3" s="649"/>
      <c r="AF3" s="645" t="s">
        <v>441</v>
      </c>
      <c r="AG3" s="646"/>
      <c r="AH3" s="646"/>
      <c r="AI3" s="646"/>
      <c r="AJ3" s="646"/>
      <c r="AK3" s="646"/>
      <c r="AL3" s="646"/>
      <c r="AM3" s="646"/>
      <c r="AN3" s="647"/>
      <c r="AO3" s="633" t="s">
        <v>442</v>
      </c>
      <c r="AP3" s="634"/>
      <c r="AQ3" s="634"/>
      <c r="AR3" s="634"/>
      <c r="AS3" s="634"/>
      <c r="AT3" s="635"/>
    </row>
    <row r="4" spans="1:46" x14ac:dyDescent="0.25">
      <c r="A4" s="631" t="s">
        <v>402</v>
      </c>
      <c r="B4" s="626" t="s">
        <v>7</v>
      </c>
      <c r="C4" s="627" t="s">
        <v>443</v>
      </c>
      <c r="D4" s="625" t="s">
        <v>11</v>
      </c>
      <c r="E4" s="672" t="s">
        <v>15</v>
      </c>
      <c r="F4" s="628" t="s">
        <v>444</v>
      </c>
      <c r="G4" s="627" t="s">
        <v>17</v>
      </c>
      <c r="H4" s="627" t="s">
        <v>19</v>
      </c>
      <c r="I4" s="628" t="s">
        <v>405</v>
      </c>
      <c r="J4" s="629" t="s">
        <v>406</v>
      </c>
      <c r="K4" s="628" t="s">
        <v>407</v>
      </c>
      <c r="L4" s="628" t="s">
        <v>408</v>
      </c>
      <c r="M4" s="629" t="s">
        <v>409</v>
      </c>
      <c r="N4" s="628" t="s">
        <v>445</v>
      </c>
      <c r="O4" s="641" t="s">
        <v>411</v>
      </c>
      <c r="P4" s="639" t="s">
        <v>446</v>
      </c>
      <c r="Q4" s="641" t="s">
        <v>413</v>
      </c>
      <c r="R4" s="639" t="s">
        <v>447</v>
      </c>
      <c r="S4" s="641" t="s">
        <v>29</v>
      </c>
      <c r="T4" s="643" t="s">
        <v>27</v>
      </c>
      <c r="U4" s="660" t="s">
        <v>415</v>
      </c>
      <c r="V4" s="662" t="s">
        <v>31</v>
      </c>
      <c r="W4" s="663" t="s">
        <v>417</v>
      </c>
      <c r="X4" s="665" t="s">
        <v>448</v>
      </c>
      <c r="Y4" s="665"/>
      <c r="Z4" s="665"/>
      <c r="AA4" s="665"/>
      <c r="AB4" s="665"/>
      <c r="AC4" s="665"/>
      <c r="AD4" s="665"/>
      <c r="AE4" s="666"/>
      <c r="AF4" s="658" t="s">
        <v>923</v>
      </c>
      <c r="AG4" s="651" t="s">
        <v>425</v>
      </c>
      <c r="AH4" s="653" t="s">
        <v>449</v>
      </c>
      <c r="AI4" s="653" t="s">
        <v>427</v>
      </c>
      <c r="AJ4" s="653" t="s">
        <v>428</v>
      </c>
      <c r="AK4" s="653" t="s">
        <v>429</v>
      </c>
      <c r="AL4" s="653" t="s">
        <v>428</v>
      </c>
      <c r="AM4" s="656" t="s">
        <v>430</v>
      </c>
      <c r="AN4" s="650" t="s">
        <v>47</v>
      </c>
      <c r="AO4" s="636" t="s">
        <v>450</v>
      </c>
      <c r="AP4" s="636" t="s">
        <v>432</v>
      </c>
      <c r="AQ4" s="636" t="s">
        <v>433</v>
      </c>
      <c r="AR4" s="636" t="s">
        <v>434</v>
      </c>
      <c r="AS4" s="636" t="s">
        <v>435</v>
      </c>
      <c r="AT4" s="636" t="s">
        <v>51</v>
      </c>
    </row>
    <row r="5" spans="1:46" ht="198.75" x14ac:dyDescent="0.25">
      <c r="A5" s="632"/>
      <c r="B5" s="630"/>
      <c r="C5" s="628"/>
      <c r="D5" s="626"/>
      <c r="E5" s="673"/>
      <c r="F5" s="674"/>
      <c r="G5" s="628"/>
      <c r="H5" s="628"/>
      <c r="I5" s="674"/>
      <c r="J5" s="628"/>
      <c r="K5" s="674"/>
      <c r="L5" s="674"/>
      <c r="M5" s="628"/>
      <c r="N5" s="674"/>
      <c r="O5" s="642"/>
      <c r="P5" s="640"/>
      <c r="Q5" s="642"/>
      <c r="R5" s="640"/>
      <c r="S5" s="642"/>
      <c r="T5" s="644"/>
      <c r="U5" s="661"/>
      <c r="V5" s="662"/>
      <c r="W5" s="664"/>
      <c r="X5" s="237" t="s">
        <v>418</v>
      </c>
      <c r="Y5" s="237" t="s">
        <v>451</v>
      </c>
      <c r="Z5" s="237" t="s">
        <v>420</v>
      </c>
      <c r="AA5" s="237" t="s">
        <v>451</v>
      </c>
      <c r="AB5" s="238" t="s">
        <v>421</v>
      </c>
      <c r="AC5" s="237" t="s">
        <v>422</v>
      </c>
      <c r="AD5" s="237" t="s">
        <v>410</v>
      </c>
      <c r="AE5" s="239" t="s">
        <v>423</v>
      </c>
      <c r="AF5" s="659"/>
      <c r="AG5" s="652"/>
      <c r="AH5" s="655"/>
      <c r="AI5" s="654"/>
      <c r="AJ5" s="654"/>
      <c r="AK5" s="655"/>
      <c r="AL5" s="655"/>
      <c r="AM5" s="657"/>
      <c r="AN5" s="650"/>
      <c r="AO5" s="637"/>
      <c r="AP5" s="637"/>
      <c r="AQ5" s="637"/>
      <c r="AR5" s="637"/>
      <c r="AS5" s="637"/>
      <c r="AT5" s="637"/>
    </row>
    <row r="6" spans="1:46" ht="409.5" x14ac:dyDescent="0.25">
      <c r="A6" s="240">
        <v>1</v>
      </c>
      <c r="B6" s="241" t="s">
        <v>373</v>
      </c>
      <c r="C6" s="202" t="s">
        <v>452</v>
      </c>
      <c r="D6" s="242" t="s">
        <v>453</v>
      </c>
      <c r="E6" s="243" t="s">
        <v>454</v>
      </c>
      <c r="F6" s="244" t="s">
        <v>455</v>
      </c>
      <c r="G6" s="245" t="s">
        <v>456</v>
      </c>
      <c r="H6" s="245" t="s">
        <v>915</v>
      </c>
      <c r="I6" s="246" t="s">
        <v>914</v>
      </c>
      <c r="J6" s="247" t="s">
        <v>457</v>
      </c>
      <c r="K6" s="246" t="s">
        <v>458</v>
      </c>
      <c r="L6" s="246" t="s">
        <v>459</v>
      </c>
      <c r="M6" s="248" t="s">
        <v>924</v>
      </c>
      <c r="N6" s="249">
        <v>4</v>
      </c>
      <c r="O6" s="250" t="s">
        <v>647</v>
      </c>
      <c r="P6" s="251">
        <v>0.4</v>
      </c>
      <c r="Q6" s="252" t="s">
        <v>461</v>
      </c>
      <c r="R6" s="253">
        <v>1</v>
      </c>
      <c r="S6" s="254" t="s">
        <v>462</v>
      </c>
      <c r="T6" s="114" t="s">
        <v>463</v>
      </c>
      <c r="U6" s="255">
        <v>3</v>
      </c>
      <c r="V6" s="256" t="s">
        <v>925</v>
      </c>
      <c r="W6" s="257" t="s">
        <v>464</v>
      </c>
      <c r="X6" s="258" t="s">
        <v>465</v>
      </c>
      <c r="Y6" s="259">
        <v>0.25</v>
      </c>
      <c r="Z6" s="260" t="s">
        <v>466</v>
      </c>
      <c r="AA6" s="259">
        <v>0.15</v>
      </c>
      <c r="AB6" s="261">
        <f>(Y6+AA6)</f>
        <v>0.4</v>
      </c>
      <c r="AC6" s="260" t="s">
        <v>467</v>
      </c>
      <c r="AD6" s="260" t="s">
        <v>468</v>
      </c>
      <c r="AE6" s="262" t="s">
        <v>469</v>
      </c>
      <c r="AF6" s="263">
        <f t="shared" ref="AF6:AF48" si="0">P6*AB6</f>
        <v>0.16000000000000003</v>
      </c>
      <c r="AG6" s="264">
        <f>P6-AF6</f>
        <v>0.24</v>
      </c>
      <c r="AH6" s="251">
        <f>AG6*1</f>
        <v>0.24</v>
      </c>
      <c r="AI6" s="265" t="s">
        <v>643</v>
      </c>
      <c r="AJ6" s="253">
        <f>AG6-0</f>
        <v>0.24</v>
      </c>
      <c r="AK6" s="266" t="s">
        <v>470</v>
      </c>
      <c r="AL6" s="251">
        <v>0.8</v>
      </c>
      <c r="AM6" s="267" t="s">
        <v>471</v>
      </c>
      <c r="AN6" s="247" t="s">
        <v>472</v>
      </c>
      <c r="AO6" s="249"/>
      <c r="AP6" s="249"/>
      <c r="AQ6" s="249"/>
      <c r="AR6" s="249"/>
      <c r="AS6" s="249"/>
      <c r="AT6" s="249"/>
    </row>
    <row r="7" spans="1:46" ht="409.5" x14ac:dyDescent="0.25">
      <c r="A7" s="240">
        <v>2</v>
      </c>
      <c r="B7" s="241" t="s">
        <v>373</v>
      </c>
      <c r="C7" s="268" t="s">
        <v>452</v>
      </c>
      <c r="D7" s="268" t="s">
        <v>453</v>
      </c>
      <c r="E7" s="243" t="s">
        <v>473</v>
      </c>
      <c r="F7" s="269" t="s">
        <v>474</v>
      </c>
      <c r="G7" s="245" t="s">
        <v>916</v>
      </c>
      <c r="H7" s="270" t="s">
        <v>917</v>
      </c>
      <c r="I7" s="246" t="s">
        <v>918</v>
      </c>
      <c r="J7" s="247" t="s">
        <v>457</v>
      </c>
      <c r="K7" s="246" t="s">
        <v>475</v>
      </c>
      <c r="L7" s="246" t="s">
        <v>476</v>
      </c>
      <c r="M7" s="271" t="s">
        <v>926</v>
      </c>
      <c r="N7" s="240">
        <v>6</v>
      </c>
      <c r="O7" s="250" t="s">
        <v>647</v>
      </c>
      <c r="P7" s="272">
        <v>0.4</v>
      </c>
      <c r="Q7" s="252" t="s">
        <v>461</v>
      </c>
      <c r="R7" s="253">
        <v>1</v>
      </c>
      <c r="S7" s="254" t="s">
        <v>462</v>
      </c>
      <c r="T7" s="114" t="s">
        <v>463</v>
      </c>
      <c r="U7" s="273">
        <v>3</v>
      </c>
      <c r="V7" s="274" t="s">
        <v>927</v>
      </c>
      <c r="W7" s="257" t="s">
        <v>464</v>
      </c>
      <c r="X7" s="258" t="s">
        <v>465</v>
      </c>
      <c r="Y7" s="259">
        <v>0.25</v>
      </c>
      <c r="Z7" s="260" t="s">
        <v>466</v>
      </c>
      <c r="AA7" s="259">
        <v>0.15</v>
      </c>
      <c r="AB7" s="261">
        <f>(Y7+AA7)</f>
        <v>0.4</v>
      </c>
      <c r="AC7" s="260" t="s">
        <v>467</v>
      </c>
      <c r="AD7" s="260" t="s">
        <v>468</v>
      </c>
      <c r="AE7" s="262" t="s">
        <v>469</v>
      </c>
      <c r="AF7" s="263">
        <f t="shared" si="0"/>
        <v>0.16000000000000003</v>
      </c>
      <c r="AG7" s="264">
        <f>P7-AF7</f>
        <v>0.24</v>
      </c>
      <c r="AH7" s="251">
        <f>AG7*1</f>
        <v>0.24</v>
      </c>
      <c r="AI7" s="265" t="s">
        <v>643</v>
      </c>
      <c r="AJ7" s="253">
        <f>AG7-0</f>
        <v>0.24</v>
      </c>
      <c r="AK7" s="266" t="s">
        <v>470</v>
      </c>
      <c r="AL7" s="251">
        <v>0.8</v>
      </c>
      <c r="AM7" s="267" t="s">
        <v>471</v>
      </c>
      <c r="AN7" s="247" t="s">
        <v>472</v>
      </c>
      <c r="AO7" s="240"/>
      <c r="AP7" s="240"/>
      <c r="AQ7" s="240"/>
      <c r="AR7" s="240"/>
      <c r="AS7" s="240"/>
      <c r="AT7" s="240"/>
    </row>
    <row r="8" spans="1:46" ht="198" x14ac:dyDescent="0.25">
      <c r="A8" s="240">
        <v>3</v>
      </c>
      <c r="B8" s="241" t="s">
        <v>373</v>
      </c>
      <c r="C8" s="268" t="s">
        <v>452</v>
      </c>
      <c r="D8" s="268" t="s">
        <v>453</v>
      </c>
      <c r="E8" s="243" t="s">
        <v>473</v>
      </c>
      <c r="F8" s="275" t="s">
        <v>477</v>
      </c>
      <c r="G8" s="246" t="s">
        <v>1111</v>
      </c>
      <c r="H8" s="276" t="s">
        <v>919</v>
      </c>
      <c r="I8" s="277" t="s">
        <v>478</v>
      </c>
      <c r="J8" s="247" t="s">
        <v>479</v>
      </c>
      <c r="K8" s="246" t="s">
        <v>480</v>
      </c>
      <c r="L8" s="246" t="s">
        <v>481</v>
      </c>
      <c r="M8" s="271" t="s">
        <v>928</v>
      </c>
      <c r="N8" s="240">
        <v>4</v>
      </c>
      <c r="O8" s="250" t="s">
        <v>647</v>
      </c>
      <c r="P8" s="272">
        <v>0.4</v>
      </c>
      <c r="Q8" s="252" t="s">
        <v>461</v>
      </c>
      <c r="R8" s="253">
        <v>1</v>
      </c>
      <c r="S8" s="254" t="s">
        <v>462</v>
      </c>
      <c r="T8" s="251" t="s">
        <v>463</v>
      </c>
      <c r="U8" s="273">
        <v>2</v>
      </c>
      <c r="V8" s="278" t="s">
        <v>929</v>
      </c>
      <c r="W8" s="279" t="s">
        <v>482</v>
      </c>
      <c r="X8" s="280" t="s">
        <v>465</v>
      </c>
      <c r="Y8" s="281">
        <v>0.25</v>
      </c>
      <c r="Z8" s="281" t="s">
        <v>466</v>
      </c>
      <c r="AA8" s="281">
        <v>0.15</v>
      </c>
      <c r="AB8" s="282">
        <f t="shared" ref="AB8:AB45" si="1">(Y8+AA8)</f>
        <v>0.4</v>
      </c>
      <c r="AC8" s="281" t="s">
        <v>467</v>
      </c>
      <c r="AD8" s="281" t="s">
        <v>468</v>
      </c>
      <c r="AE8" s="283" t="s">
        <v>469</v>
      </c>
      <c r="AF8" s="251">
        <f t="shared" si="0"/>
        <v>0.16000000000000003</v>
      </c>
      <c r="AG8" s="264">
        <f>P8-AF8</f>
        <v>0.24</v>
      </c>
      <c r="AH8" s="251">
        <f>AG8*1</f>
        <v>0.24</v>
      </c>
      <c r="AI8" s="265" t="s">
        <v>643</v>
      </c>
      <c r="AJ8" s="253">
        <f t="shared" ref="AJ8:AJ11" si="2">AG8-0</f>
        <v>0.24</v>
      </c>
      <c r="AK8" s="266" t="s">
        <v>470</v>
      </c>
      <c r="AL8" s="251">
        <v>0.8</v>
      </c>
      <c r="AM8" s="267" t="s">
        <v>471</v>
      </c>
      <c r="AN8" s="247" t="s">
        <v>472</v>
      </c>
      <c r="AO8" s="240"/>
      <c r="AP8" s="240"/>
      <c r="AQ8" s="240"/>
      <c r="AR8" s="240"/>
      <c r="AS8" s="240"/>
      <c r="AT8" s="240"/>
    </row>
    <row r="9" spans="1:46" ht="409.5" x14ac:dyDescent="0.25">
      <c r="A9" s="240">
        <v>4</v>
      </c>
      <c r="B9" s="284" t="s">
        <v>375</v>
      </c>
      <c r="C9" s="285" t="s">
        <v>930</v>
      </c>
      <c r="D9" s="286" t="s">
        <v>483</v>
      </c>
      <c r="E9" s="243" t="s">
        <v>454</v>
      </c>
      <c r="F9" s="287" t="s">
        <v>484</v>
      </c>
      <c r="G9" s="270" t="s">
        <v>922</v>
      </c>
      <c r="H9" s="288" t="s">
        <v>920</v>
      </c>
      <c r="I9" s="202" t="s">
        <v>921</v>
      </c>
      <c r="J9" s="247" t="s">
        <v>457</v>
      </c>
      <c r="K9" s="246" t="s">
        <v>931</v>
      </c>
      <c r="L9" s="289" t="s">
        <v>485</v>
      </c>
      <c r="M9" s="271" t="s">
        <v>932</v>
      </c>
      <c r="N9" s="290">
        <v>5200</v>
      </c>
      <c r="O9" s="250" t="s">
        <v>660</v>
      </c>
      <c r="P9" s="291">
        <v>1</v>
      </c>
      <c r="Q9" s="292" t="s">
        <v>470</v>
      </c>
      <c r="R9" s="253">
        <v>0.8</v>
      </c>
      <c r="S9" s="254" t="s">
        <v>471</v>
      </c>
      <c r="T9" s="251" t="s">
        <v>547</v>
      </c>
      <c r="U9" s="273">
        <v>1</v>
      </c>
      <c r="V9" s="289" t="s">
        <v>933</v>
      </c>
      <c r="W9" s="279" t="s">
        <v>464</v>
      </c>
      <c r="X9" s="280" t="s">
        <v>465</v>
      </c>
      <c r="Y9" s="281">
        <v>0.25</v>
      </c>
      <c r="Z9" s="281" t="s">
        <v>466</v>
      </c>
      <c r="AA9" s="281">
        <v>0.15</v>
      </c>
      <c r="AB9" s="282">
        <f t="shared" ref="AB9" si="3">(Y9+AA9)</f>
        <v>0.4</v>
      </c>
      <c r="AC9" s="281" t="s">
        <v>467</v>
      </c>
      <c r="AD9" s="281" t="s">
        <v>468</v>
      </c>
      <c r="AE9" s="283" t="s">
        <v>469</v>
      </c>
      <c r="AF9" s="251">
        <f t="shared" si="0"/>
        <v>0.4</v>
      </c>
      <c r="AG9" s="264">
        <f>P9-AF9</f>
        <v>0.6</v>
      </c>
      <c r="AH9" s="251">
        <f>AG9*1</f>
        <v>0.6</v>
      </c>
      <c r="AI9" s="265" t="s">
        <v>643</v>
      </c>
      <c r="AJ9" s="253">
        <f t="shared" si="2"/>
        <v>0.6</v>
      </c>
      <c r="AK9" s="266" t="s">
        <v>470</v>
      </c>
      <c r="AL9" s="251">
        <v>0.8</v>
      </c>
      <c r="AM9" s="267" t="s">
        <v>471</v>
      </c>
      <c r="AN9" s="247" t="s">
        <v>472</v>
      </c>
      <c r="AO9" s="240"/>
      <c r="AP9" s="240"/>
      <c r="AQ9" s="240"/>
      <c r="AR9" s="240"/>
      <c r="AS9" s="240"/>
      <c r="AT9" s="240"/>
    </row>
    <row r="10" spans="1:46" ht="219" x14ac:dyDescent="0.25">
      <c r="A10" s="293">
        <v>5</v>
      </c>
      <c r="B10" s="294" t="s">
        <v>376</v>
      </c>
      <c r="C10" s="295" t="s">
        <v>934</v>
      </c>
      <c r="D10" s="202" t="s">
        <v>483</v>
      </c>
      <c r="E10" s="296" t="s">
        <v>454</v>
      </c>
      <c r="F10" s="203" t="s">
        <v>935</v>
      </c>
      <c r="G10" s="242" t="s">
        <v>486</v>
      </c>
      <c r="H10" s="270" t="s">
        <v>1027</v>
      </c>
      <c r="I10" s="242" t="s">
        <v>487</v>
      </c>
      <c r="J10" s="297" t="s">
        <v>479</v>
      </c>
      <c r="K10" s="242" t="s">
        <v>488</v>
      </c>
      <c r="L10" s="242" t="s">
        <v>936</v>
      </c>
      <c r="M10" s="271" t="s">
        <v>937</v>
      </c>
      <c r="N10" s="240">
        <v>24</v>
      </c>
      <c r="O10" s="250" t="s">
        <v>647</v>
      </c>
      <c r="P10" s="272">
        <v>0.4</v>
      </c>
      <c r="Q10" s="252" t="s">
        <v>461</v>
      </c>
      <c r="R10" s="253">
        <v>0.8</v>
      </c>
      <c r="S10" s="254" t="s">
        <v>462</v>
      </c>
      <c r="T10" s="114" t="s">
        <v>489</v>
      </c>
      <c r="U10" s="273">
        <v>2</v>
      </c>
      <c r="V10" s="246" t="s">
        <v>938</v>
      </c>
      <c r="W10" s="257" t="s">
        <v>464</v>
      </c>
      <c r="X10" s="298" t="s">
        <v>465</v>
      </c>
      <c r="Y10" s="299">
        <v>0.25</v>
      </c>
      <c r="Z10" s="299" t="s">
        <v>466</v>
      </c>
      <c r="AA10" s="299">
        <v>0.15</v>
      </c>
      <c r="AB10" s="300">
        <f>(Y10+AA10)</f>
        <v>0.4</v>
      </c>
      <c r="AC10" s="299" t="s">
        <v>467</v>
      </c>
      <c r="AD10" s="299" t="s">
        <v>468</v>
      </c>
      <c r="AE10" s="301" t="s">
        <v>469</v>
      </c>
      <c r="AF10" s="251">
        <f t="shared" si="0"/>
        <v>0.16000000000000003</v>
      </c>
      <c r="AG10" s="264">
        <f>P10-AF10</f>
        <v>0.24</v>
      </c>
      <c r="AH10" s="251">
        <f t="shared" ref="AH10:AH11" si="4">AG10*1</f>
        <v>0.24</v>
      </c>
      <c r="AI10" s="265" t="s">
        <v>647</v>
      </c>
      <c r="AJ10" s="253">
        <f t="shared" si="2"/>
        <v>0.24</v>
      </c>
      <c r="AK10" s="266" t="s">
        <v>470</v>
      </c>
      <c r="AL10" s="251">
        <v>0.8</v>
      </c>
      <c r="AM10" s="267" t="s">
        <v>471</v>
      </c>
      <c r="AN10" s="247" t="s">
        <v>472</v>
      </c>
      <c r="AO10" s="293"/>
      <c r="AP10" s="293"/>
      <c r="AQ10" s="293"/>
      <c r="AR10" s="293"/>
      <c r="AS10" s="293"/>
      <c r="AT10" s="293"/>
    </row>
    <row r="11" spans="1:46" ht="409.5" x14ac:dyDescent="0.25">
      <c r="A11" s="293">
        <v>6</v>
      </c>
      <c r="B11" s="302" t="s">
        <v>376</v>
      </c>
      <c r="C11" s="303" t="s">
        <v>930</v>
      </c>
      <c r="D11" s="276" t="s">
        <v>483</v>
      </c>
      <c r="E11" s="304" t="s">
        <v>490</v>
      </c>
      <c r="F11" s="246" t="s">
        <v>939</v>
      </c>
      <c r="G11" s="277" t="s">
        <v>1029</v>
      </c>
      <c r="H11" s="277" t="s">
        <v>491</v>
      </c>
      <c r="I11" s="277" t="s">
        <v>492</v>
      </c>
      <c r="J11" s="305" t="s">
        <v>609</v>
      </c>
      <c r="K11" s="289" t="s">
        <v>1028</v>
      </c>
      <c r="L11" s="289" t="s">
        <v>493</v>
      </c>
      <c r="M11" s="271" t="s">
        <v>940</v>
      </c>
      <c r="N11" s="113">
        <v>12</v>
      </c>
      <c r="O11" s="250" t="s">
        <v>647</v>
      </c>
      <c r="P11" s="114">
        <v>0.4</v>
      </c>
      <c r="Q11" s="252" t="s">
        <v>461</v>
      </c>
      <c r="R11" s="253">
        <v>0.8</v>
      </c>
      <c r="S11" s="254" t="s">
        <v>471</v>
      </c>
      <c r="T11" s="114" t="s">
        <v>527</v>
      </c>
      <c r="U11" s="273">
        <v>3</v>
      </c>
      <c r="V11" s="306" t="s">
        <v>941</v>
      </c>
      <c r="W11" s="307" t="s">
        <v>464</v>
      </c>
      <c r="X11" s="308" t="s">
        <v>465</v>
      </c>
      <c r="Y11" s="309">
        <v>0.25</v>
      </c>
      <c r="Z11" s="309" t="s">
        <v>494</v>
      </c>
      <c r="AA11" s="309">
        <v>0.25</v>
      </c>
      <c r="AB11" s="310">
        <v>0.5</v>
      </c>
      <c r="AC11" s="309" t="s">
        <v>467</v>
      </c>
      <c r="AD11" s="309" t="s">
        <v>468</v>
      </c>
      <c r="AE11" s="311" t="s">
        <v>469</v>
      </c>
      <c r="AF11" s="251">
        <f t="shared" si="0"/>
        <v>0.2</v>
      </c>
      <c r="AG11" s="312">
        <v>0.2</v>
      </c>
      <c r="AH11" s="251">
        <f t="shared" si="4"/>
        <v>0.2</v>
      </c>
      <c r="AI11" s="265" t="s">
        <v>643</v>
      </c>
      <c r="AJ11" s="253">
        <f t="shared" si="2"/>
        <v>0.2</v>
      </c>
      <c r="AK11" s="266" t="s">
        <v>470</v>
      </c>
      <c r="AL11" s="251">
        <v>0.8</v>
      </c>
      <c r="AM11" s="267" t="s">
        <v>471</v>
      </c>
      <c r="AN11" s="247" t="s">
        <v>472</v>
      </c>
      <c r="AO11" s="112"/>
      <c r="AP11" s="112"/>
      <c r="AQ11" s="112"/>
      <c r="AR11" s="112"/>
      <c r="AS11" s="112"/>
      <c r="AT11" s="112"/>
    </row>
    <row r="12" spans="1:46" ht="288" x14ac:dyDescent="0.25">
      <c r="A12" s="313">
        <v>7</v>
      </c>
      <c r="B12" s="314" t="s">
        <v>377</v>
      </c>
      <c r="C12" s="242" t="s">
        <v>942</v>
      </c>
      <c r="D12" s="315" t="s">
        <v>495</v>
      </c>
      <c r="E12" s="316" t="s">
        <v>473</v>
      </c>
      <c r="F12" s="317" t="s">
        <v>128</v>
      </c>
      <c r="G12" s="318" t="s">
        <v>1113</v>
      </c>
      <c r="H12" s="318" t="s">
        <v>1030</v>
      </c>
      <c r="I12" s="319" t="s">
        <v>496</v>
      </c>
      <c r="J12" s="320" t="s">
        <v>457</v>
      </c>
      <c r="K12" s="321" t="s">
        <v>497</v>
      </c>
      <c r="L12" s="322" t="s">
        <v>943</v>
      </c>
      <c r="M12" s="271" t="s">
        <v>944</v>
      </c>
      <c r="N12" s="293">
        <v>8</v>
      </c>
      <c r="O12" s="323" t="s">
        <v>647</v>
      </c>
      <c r="P12" s="324">
        <v>0.4</v>
      </c>
      <c r="Q12" s="325" t="s">
        <v>470</v>
      </c>
      <c r="R12" s="326">
        <v>0.8</v>
      </c>
      <c r="S12" s="327" t="s">
        <v>471</v>
      </c>
      <c r="T12" s="251" t="s">
        <v>498</v>
      </c>
      <c r="U12" s="328">
        <v>1</v>
      </c>
      <c r="V12" s="245" t="s">
        <v>945</v>
      </c>
      <c r="W12" s="329" t="s">
        <v>464</v>
      </c>
      <c r="X12" s="330" t="s">
        <v>465</v>
      </c>
      <c r="Y12" s="331">
        <v>0.25</v>
      </c>
      <c r="Z12" s="331" t="s">
        <v>494</v>
      </c>
      <c r="AA12" s="331">
        <v>0.25</v>
      </c>
      <c r="AB12" s="332">
        <f t="shared" si="1"/>
        <v>0.5</v>
      </c>
      <c r="AC12" s="331" t="s">
        <v>467</v>
      </c>
      <c r="AD12" s="331" t="s">
        <v>468</v>
      </c>
      <c r="AE12" s="333" t="s">
        <v>469</v>
      </c>
      <c r="AF12" s="251">
        <f t="shared" si="0"/>
        <v>0.2</v>
      </c>
      <c r="AG12" s="264">
        <f>P12-AF12</f>
        <v>0.2</v>
      </c>
      <c r="AH12" s="251" t="e">
        <f>AG12*#REF!</f>
        <v>#REF!</v>
      </c>
      <c r="AI12" s="265" t="s">
        <v>643</v>
      </c>
      <c r="AJ12" s="253" t="e">
        <f>AG12-AH12</f>
        <v>#REF!</v>
      </c>
      <c r="AK12" s="266" t="s">
        <v>470</v>
      </c>
      <c r="AL12" s="251">
        <v>0.8</v>
      </c>
      <c r="AM12" s="267" t="s">
        <v>471</v>
      </c>
      <c r="AN12" s="247" t="s">
        <v>472</v>
      </c>
      <c r="AO12" s="334"/>
      <c r="AP12" s="334"/>
      <c r="AQ12" s="334"/>
      <c r="AR12" s="334"/>
      <c r="AS12" s="334"/>
      <c r="AT12" s="334"/>
    </row>
    <row r="13" spans="1:46" ht="306" x14ac:dyDescent="0.25">
      <c r="A13" s="293">
        <v>8</v>
      </c>
      <c r="B13" s="335" t="s">
        <v>377</v>
      </c>
      <c r="C13" s="336" t="s">
        <v>946</v>
      </c>
      <c r="D13" s="336" t="s">
        <v>495</v>
      </c>
      <c r="E13" s="296" t="s">
        <v>490</v>
      </c>
      <c r="F13" s="337" t="s">
        <v>1115</v>
      </c>
      <c r="G13" s="202" t="s">
        <v>1114</v>
      </c>
      <c r="H13" s="202" t="s">
        <v>1031</v>
      </c>
      <c r="I13" s="338" t="s">
        <v>499</v>
      </c>
      <c r="J13" s="320" t="s">
        <v>457</v>
      </c>
      <c r="K13" s="289" t="s">
        <v>500</v>
      </c>
      <c r="L13" s="289" t="s">
        <v>501</v>
      </c>
      <c r="M13" s="339" t="s">
        <v>947</v>
      </c>
      <c r="N13" s="240">
        <v>3</v>
      </c>
      <c r="O13" s="250" t="s">
        <v>647</v>
      </c>
      <c r="P13" s="272">
        <v>0.4</v>
      </c>
      <c r="Q13" s="340" t="s">
        <v>502</v>
      </c>
      <c r="R13" s="253">
        <v>0.6</v>
      </c>
      <c r="S13" s="254" t="s">
        <v>502</v>
      </c>
      <c r="T13" s="341" t="s">
        <v>498</v>
      </c>
      <c r="U13" s="342">
        <v>3</v>
      </c>
      <c r="V13" s="321" t="s">
        <v>948</v>
      </c>
      <c r="W13" s="343" t="s">
        <v>464</v>
      </c>
      <c r="X13" s="330" t="s">
        <v>465</v>
      </c>
      <c r="Y13" s="331">
        <v>0.25</v>
      </c>
      <c r="Z13" s="331" t="s">
        <v>494</v>
      </c>
      <c r="AA13" s="331">
        <v>0.25</v>
      </c>
      <c r="AB13" s="332">
        <f t="shared" ref="AB13:AB14" si="5">(Y13+AA13)</f>
        <v>0.5</v>
      </c>
      <c r="AC13" s="331" t="s">
        <v>467</v>
      </c>
      <c r="AD13" s="331" t="s">
        <v>468</v>
      </c>
      <c r="AE13" s="333" t="s">
        <v>469</v>
      </c>
      <c r="AF13" s="251">
        <f t="shared" si="0"/>
        <v>0.2</v>
      </c>
      <c r="AG13" s="264">
        <f t="shared" ref="AG13:AG48" si="6">P13-AF13</f>
        <v>0.2</v>
      </c>
      <c r="AH13" s="251">
        <f t="shared" ref="AH13:AH16" si="7">AG13*AB14</f>
        <v>0.1</v>
      </c>
      <c r="AI13" s="265" t="s">
        <v>643</v>
      </c>
      <c r="AJ13" s="253">
        <f t="shared" ref="AJ13:AJ18" si="8">AG13-AH13</f>
        <v>0.1</v>
      </c>
      <c r="AK13" s="266" t="s">
        <v>470</v>
      </c>
      <c r="AL13" s="251">
        <v>0.8</v>
      </c>
      <c r="AM13" s="267" t="s">
        <v>471</v>
      </c>
      <c r="AN13" s="247" t="s">
        <v>472</v>
      </c>
      <c r="AO13" s="240"/>
      <c r="AP13" s="240"/>
      <c r="AQ13" s="240"/>
      <c r="AR13" s="240"/>
      <c r="AS13" s="240"/>
      <c r="AT13" s="240"/>
    </row>
    <row r="14" spans="1:46" ht="360" x14ac:dyDescent="0.25">
      <c r="A14" s="313">
        <v>9</v>
      </c>
      <c r="B14" s="335" t="s">
        <v>377</v>
      </c>
      <c r="C14" s="336" t="s">
        <v>946</v>
      </c>
      <c r="D14" s="336" t="s">
        <v>495</v>
      </c>
      <c r="E14" s="296" t="s">
        <v>490</v>
      </c>
      <c r="F14" s="344" t="s">
        <v>1116</v>
      </c>
      <c r="G14" s="202" t="s">
        <v>1117</v>
      </c>
      <c r="H14" s="202" t="s">
        <v>503</v>
      </c>
      <c r="I14" s="338" t="s">
        <v>1032</v>
      </c>
      <c r="J14" s="320" t="s">
        <v>457</v>
      </c>
      <c r="K14" s="246" t="s">
        <v>504</v>
      </c>
      <c r="L14" s="246" t="s">
        <v>505</v>
      </c>
      <c r="M14" s="345" t="s">
        <v>949</v>
      </c>
      <c r="N14" s="240">
        <v>2</v>
      </c>
      <c r="O14" s="250" t="s">
        <v>643</v>
      </c>
      <c r="P14" s="272">
        <v>0.2</v>
      </c>
      <c r="Q14" s="340" t="s">
        <v>502</v>
      </c>
      <c r="R14" s="253">
        <v>0.6</v>
      </c>
      <c r="S14" s="254" t="s">
        <v>502</v>
      </c>
      <c r="T14" s="346" t="s">
        <v>498</v>
      </c>
      <c r="U14" s="945">
        <v>2</v>
      </c>
      <c r="V14" s="347" t="s">
        <v>950</v>
      </c>
      <c r="W14" s="343" t="s">
        <v>464</v>
      </c>
      <c r="X14" s="330" t="s">
        <v>465</v>
      </c>
      <c r="Y14" s="331">
        <v>0.25</v>
      </c>
      <c r="Z14" s="331" t="s">
        <v>494</v>
      </c>
      <c r="AA14" s="331">
        <v>0.25</v>
      </c>
      <c r="AB14" s="332">
        <f t="shared" si="5"/>
        <v>0.5</v>
      </c>
      <c r="AC14" s="331" t="s">
        <v>467</v>
      </c>
      <c r="AD14" s="331" t="s">
        <v>468</v>
      </c>
      <c r="AE14" s="333" t="s">
        <v>469</v>
      </c>
      <c r="AF14" s="251">
        <f t="shared" si="0"/>
        <v>0.1</v>
      </c>
      <c r="AG14" s="264">
        <f t="shared" si="6"/>
        <v>0.1</v>
      </c>
      <c r="AH14" s="251">
        <f t="shared" si="7"/>
        <v>0.05</v>
      </c>
      <c r="AI14" s="265" t="s">
        <v>643</v>
      </c>
      <c r="AJ14" s="253">
        <f t="shared" si="8"/>
        <v>0.05</v>
      </c>
      <c r="AK14" s="266" t="s">
        <v>470</v>
      </c>
      <c r="AL14" s="251">
        <v>0.8</v>
      </c>
      <c r="AM14" s="267" t="s">
        <v>471</v>
      </c>
      <c r="AN14" s="247" t="s">
        <v>472</v>
      </c>
      <c r="AO14" s="240"/>
      <c r="AP14" s="240"/>
      <c r="AQ14" s="240"/>
      <c r="AR14" s="240"/>
      <c r="AS14" s="240"/>
      <c r="AT14" s="240"/>
    </row>
    <row r="15" spans="1:46" ht="409.5" x14ac:dyDescent="0.25">
      <c r="A15" s="313">
        <v>10</v>
      </c>
      <c r="B15" s="335" t="s">
        <v>377</v>
      </c>
      <c r="C15" s="336" t="s">
        <v>946</v>
      </c>
      <c r="D15" s="336" t="s">
        <v>495</v>
      </c>
      <c r="E15" s="296" t="s">
        <v>490</v>
      </c>
      <c r="F15" s="344" t="s">
        <v>1118</v>
      </c>
      <c r="G15" s="202" t="s">
        <v>1119</v>
      </c>
      <c r="H15" s="202" t="s">
        <v>1033</v>
      </c>
      <c r="I15" s="338" t="s">
        <v>1034</v>
      </c>
      <c r="J15" s="320" t="s">
        <v>457</v>
      </c>
      <c r="K15" s="246" t="s">
        <v>506</v>
      </c>
      <c r="L15" s="246" t="s">
        <v>507</v>
      </c>
      <c r="M15" s="348" t="s">
        <v>951</v>
      </c>
      <c r="N15" s="240">
        <v>28</v>
      </c>
      <c r="O15" s="250" t="s">
        <v>652</v>
      </c>
      <c r="P15" s="251">
        <v>0.6</v>
      </c>
      <c r="Q15" s="349" t="s">
        <v>470</v>
      </c>
      <c r="R15" s="253">
        <v>0.8</v>
      </c>
      <c r="S15" s="327" t="s">
        <v>471</v>
      </c>
      <c r="T15" s="346" t="s">
        <v>498</v>
      </c>
      <c r="U15" s="342">
        <v>3</v>
      </c>
      <c r="V15" s="350" t="s">
        <v>952</v>
      </c>
      <c r="W15" s="343" t="s">
        <v>464</v>
      </c>
      <c r="X15" s="330" t="s">
        <v>465</v>
      </c>
      <c r="Y15" s="331">
        <v>0.25</v>
      </c>
      <c r="Z15" s="331" t="s">
        <v>494</v>
      </c>
      <c r="AA15" s="331">
        <v>0.25</v>
      </c>
      <c r="AB15" s="332">
        <f t="shared" ref="AB15" si="9">(Y15+AA15)</f>
        <v>0.5</v>
      </c>
      <c r="AC15" s="331" t="s">
        <v>467</v>
      </c>
      <c r="AD15" s="331" t="s">
        <v>468</v>
      </c>
      <c r="AE15" s="333" t="s">
        <v>469</v>
      </c>
      <c r="AF15" s="251">
        <f t="shared" si="0"/>
        <v>0.3</v>
      </c>
      <c r="AG15" s="264">
        <f t="shared" si="6"/>
        <v>0.3</v>
      </c>
      <c r="AH15" s="251">
        <f t="shared" si="7"/>
        <v>0.15</v>
      </c>
      <c r="AI15" s="265" t="s">
        <v>643</v>
      </c>
      <c r="AJ15" s="253">
        <f t="shared" si="8"/>
        <v>0.15</v>
      </c>
      <c r="AK15" s="266" t="s">
        <v>470</v>
      </c>
      <c r="AL15" s="251">
        <v>0.8</v>
      </c>
      <c r="AM15" s="267" t="s">
        <v>471</v>
      </c>
      <c r="AN15" s="247" t="s">
        <v>472</v>
      </c>
      <c r="AO15" s="240"/>
      <c r="AP15" s="240"/>
      <c r="AQ15" s="240"/>
      <c r="AR15" s="240"/>
      <c r="AS15" s="240"/>
      <c r="AT15" s="240"/>
    </row>
    <row r="16" spans="1:46" ht="306" x14ac:dyDescent="0.25">
      <c r="A16" s="313">
        <v>11</v>
      </c>
      <c r="B16" s="335" t="s">
        <v>377</v>
      </c>
      <c r="C16" s="336" t="s">
        <v>946</v>
      </c>
      <c r="D16" s="336" t="s">
        <v>495</v>
      </c>
      <c r="E16" s="296" t="s">
        <v>490</v>
      </c>
      <c r="F16" s="344" t="s">
        <v>1120</v>
      </c>
      <c r="G16" s="202" t="s">
        <v>1036</v>
      </c>
      <c r="H16" s="202" t="s">
        <v>509</v>
      </c>
      <c r="I16" s="338" t="s">
        <v>1035</v>
      </c>
      <c r="J16" s="320" t="s">
        <v>457</v>
      </c>
      <c r="K16" s="351" t="s">
        <v>510</v>
      </c>
      <c r="L16" s="352" t="s">
        <v>511</v>
      </c>
      <c r="M16" s="345" t="s">
        <v>953</v>
      </c>
      <c r="N16" s="240">
        <v>5</v>
      </c>
      <c r="O16" s="250" t="s">
        <v>647</v>
      </c>
      <c r="P16" s="272">
        <v>0.4</v>
      </c>
      <c r="Q16" s="340" t="s">
        <v>502</v>
      </c>
      <c r="R16" s="253">
        <v>0.6</v>
      </c>
      <c r="S16" s="254" t="s">
        <v>502</v>
      </c>
      <c r="T16" s="341" t="s">
        <v>498</v>
      </c>
      <c r="U16" s="342">
        <v>3</v>
      </c>
      <c r="V16" s="347" t="s">
        <v>954</v>
      </c>
      <c r="W16" s="343" t="s">
        <v>464</v>
      </c>
      <c r="X16" s="330" t="s">
        <v>465</v>
      </c>
      <c r="Y16" s="331">
        <v>0.25</v>
      </c>
      <c r="Z16" s="331" t="s">
        <v>494</v>
      </c>
      <c r="AA16" s="331">
        <v>0.25</v>
      </c>
      <c r="AB16" s="332">
        <f t="shared" ref="AB16" si="10">(Y16+AA16)</f>
        <v>0.5</v>
      </c>
      <c r="AC16" s="331" t="s">
        <v>467</v>
      </c>
      <c r="AD16" s="331" t="s">
        <v>468</v>
      </c>
      <c r="AE16" s="333" t="s">
        <v>469</v>
      </c>
      <c r="AF16" s="251">
        <f t="shared" si="0"/>
        <v>0.2</v>
      </c>
      <c r="AG16" s="264">
        <f t="shared" si="6"/>
        <v>0.2</v>
      </c>
      <c r="AH16" s="251">
        <f t="shared" si="7"/>
        <v>0.1</v>
      </c>
      <c r="AI16" s="265" t="s">
        <v>643</v>
      </c>
      <c r="AJ16" s="253">
        <f t="shared" si="8"/>
        <v>0.1</v>
      </c>
      <c r="AK16" s="266" t="s">
        <v>470</v>
      </c>
      <c r="AL16" s="251">
        <v>0.8</v>
      </c>
      <c r="AM16" s="267" t="s">
        <v>471</v>
      </c>
      <c r="AN16" s="247" t="s">
        <v>472</v>
      </c>
      <c r="AO16" s="240"/>
      <c r="AP16" s="240"/>
      <c r="AQ16" s="240"/>
      <c r="AR16" s="240"/>
      <c r="AS16" s="240"/>
      <c r="AT16" s="240"/>
    </row>
    <row r="17" spans="1:46" ht="306" x14ac:dyDescent="0.25">
      <c r="A17" s="313">
        <v>12</v>
      </c>
      <c r="B17" s="335" t="s">
        <v>377</v>
      </c>
      <c r="C17" s="336" t="s">
        <v>946</v>
      </c>
      <c r="D17" s="336" t="s">
        <v>495</v>
      </c>
      <c r="E17" s="296" t="s">
        <v>490</v>
      </c>
      <c r="F17" s="344" t="s">
        <v>1121</v>
      </c>
      <c r="G17" s="202" t="s">
        <v>1037</v>
      </c>
      <c r="H17" s="270" t="s">
        <v>1038</v>
      </c>
      <c r="I17" s="338" t="s">
        <v>1039</v>
      </c>
      <c r="J17" s="667" t="s">
        <v>457</v>
      </c>
      <c r="K17" s="246" t="s">
        <v>512</v>
      </c>
      <c r="L17" s="246" t="s">
        <v>513</v>
      </c>
      <c r="M17" s="345" t="s">
        <v>955</v>
      </c>
      <c r="N17" s="240">
        <v>3</v>
      </c>
      <c r="O17" s="250" t="s">
        <v>647</v>
      </c>
      <c r="P17" s="272">
        <v>0.4</v>
      </c>
      <c r="Q17" s="340" t="s">
        <v>502</v>
      </c>
      <c r="R17" s="253">
        <v>0.6</v>
      </c>
      <c r="S17" s="254" t="s">
        <v>502</v>
      </c>
      <c r="T17" s="341" t="s">
        <v>498</v>
      </c>
      <c r="U17" s="342">
        <v>2</v>
      </c>
      <c r="V17" s="347" t="s">
        <v>956</v>
      </c>
      <c r="W17" s="343" t="s">
        <v>464</v>
      </c>
      <c r="X17" s="330" t="s">
        <v>465</v>
      </c>
      <c r="Y17" s="331">
        <v>0.25</v>
      </c>
      <c r="Z17" s="331" t="s">
        <v>494</v>
      </c>
      <c r="AA17" s="331">
        <v>0.25</v>
      </c>
      <c r="AB17" s="332">
        <f t="shared" ref="AB17:AB18" si="11">(Y17+AA17)</f>
        <v>0.5</v>
      </c>
      <c r="AC17" s="331" t="s">
        <v>467</v>
      </c>
      <c r="AD17" s="331" t="s">
        <v>468</v>
      </c>
      <c r="AE17" s="333" t="s">
        <v>469</v>
      </c>
      <c r="AF17" s="251">
        <f t="shared" si="0"/>
        <v>0.2</v>
      </c>
      <c r="AG17" s="264">
        <f t="shared" si="6"/>
        <v>0.2</v>
      </c>
      <c r="AH17" s="251">
        <v>0.1</v>
      </c>
      <c r="AI17" s="265" t="s">
        <v>643</v>
      </c>
      <c r="AJ17" s="253">
        <f t="shared" si="8"/>
        <v>0.1</v>
      </c>
      <c r="AK17" s="266" t="s">
        <v>470</v>
      </c>
      <c r="AL17" s="251">
        <v>0.8</v>
      </c>
      <c r="AM17" s="267" t="s">
        <v>471</v>
      </c>
      <c r="AN17" s="247" t="s">
        <v>472</v>
      </c>
      <c r="AO17" s="240"/>
      <c r="AP17" s="240"/>
      <c r="AQ17" s="240"/>
      <c r="AR17" s="240"/>
      <c r="AS17" s="240"/>
      <c r="AT17" s="240"/>
    </row>
    <row r="18" spans="1:46" ht="409.5" x14ac:dyDescent="0.25">
      <c r="A18" s="313">
        <v>13</v>
      </c>
      <c r="B18" s="354" t="s">
        <v>377</v>
      </c>
      <c r="C18" s="355" t="s">
        <v>946</v>
      </c>
      <c r="D18" s="355" t="s">
        <v>495</v>
      </c>
      <c r="E18" s="296" t="s">
        <v>490</v>
      </c>
      <c r="F18" s="356" t="s">
        <v>1122</v>
      </c>
      <c r="G18" s="202" t="s">
        <v>1123</v>
      </c>
      <c r="H18" s="202" t="s">
        <v>1042</v>
      </c>
      <c r="I18" s="338" t="s">
        <v>1041</v>
      </c>
      <c r="J18" s="667"/>
      <c r="K18" s="289" t="s">
        <v>1040</v>
      </c>
      <c r="L18" s="289" t="s">
        <v>514</v>
      </c>
      <c r="M18" s="345" t="s">
        <v>957</v>
      </c>
      <c r="N18" s="240">
        <v>10</v>
      </c>
      <c r="O18" s="250" t="s">
        <v>647</v>
      </c>
      <c r="P18" s="272">
        <v>0.4</v>
      </c>
      <c r="Q18" s="349" t="s">
        <v>470</v>
      </c>
      <c r="R18" s="253">
        <v>0.8</v>
      </c>
      <c r="S18" s="327" t="s">
        <v>471</v>
      </c>
      <c r="T18" s="341" t="s">
        <v>498</v>
      </c>
      <c r="U18" s="342">
        <v>1</v>
      </c>
      <c r="V18" s="350" t="s">
        <v>958</v>
      </c>
      <c r="W18" s="343" t="s">
        <v>464</v>
      </c>
      <c r="X18" s="330" t="s">
        <v>465</v>
      </c>
      <c r="Y18" s="331">
        <v>0.25</v>
      </c>
      <c r="Z18" s="331" t="s">
        <v>494</v>
      </c>
      <c r="AA18" s="331">
        <v>0.25</v>
      </c>
      <c r="AB18" s="332">
        <f t="shared" si="11"/>
        <v>0.5</v>
      </c>
      <c r="AC18" s="331" t="s">
        <v>467</v>
      </c>
      <c r="AD18" s="331" t="s">
        <v>468</v>
      </c>
      <c r="AE18" s="333" t="s">
        <v>469</v>
      </c>
      <c r="AF18" s="251">
        <f t="shared" si="0"/>
        <v>0.2</v>
      </c>
      <c r="AG18" s="264">
        <f t="shared" si="6"/>
        <v>0.2</v>
      </c>
      <c r="AH18" s="251">
        <f>AG18*AB19</f>
        <v>8.0000000000000016E-2</v>
      </c>
      <c r="AI18" s="265" t="s">
        <v>643</v>
      </c>
      <c r="AJ18" s="253">
        <f t="shared" si="8"/>
        <v>0.12</v>
      </c>
      <c r="AK18" s="266" t="s">
        <v>470</v>
      </c>
      <c r="AL18" s="251">
        <v>0.8</v>
      </c>
      <c r="AM18" s="267" t="s">
        <v>471</v>
      </c>
      <c r="AN18" s="247" t="s">
        <v>472</v>
      </c>
      <c r="AO18" s="240"/>
      <c r="AP18" s="240"/>
      <c r="AQ18" s="240"/>
      <c r="AR18" s="240"/>
      <c r="AS18" s="240"/>
      <c r="AT18" s="240"/>
    </row>
    <row r="19" spans="1:46" ht="306" x14ac:dyDescent="0.25">
      <c r="A19" s="334">
        <v>14</v>
      </c>
      <c r="B19" s="357" t="s">
        <v>380</v>
      </c>
      <c r="C19" s="268" t="s">
        <v>515</v>
      </c>
      <c r="D19" s="268" t="s">
        <v>516</v>
      </c>
      <c r="E19" s="358" t="s">
        <v>454</v>
      </c>
      <c r="F19" s="359" t="s">
        <v>75</v>
      </c>
      <c r="G19" s="268" t="s">
        <v>1043</v>
      </c>
      <c r="H19" s="268" t="s">
        <v>1044</v>
      </c>
      <c r="I19" s="245" t="s">
        <v>517</v>
      </c>
      <c r="J19" s="360" t="s">
        <v>457</v>
      </c>
      <c r="K19" s="268" t="s">
        <v>518</v>
      </c>
      <c r="L19" s="268" t="s">
        <v>519</v>
      </c>
      <c r="M19" s="361" t="s">
        <v>959</v>
      </c>
      <c r="N19" s="460">
        <v>560</v>
      </c>
      <c r="O19" s="250" t="s">
        <v>656</v>
      </c>
      <c r="P19" s="362">
        <v>0.8</v>
      </c>
      <c r="Q19" s="340" t="s">
        <v>502</v>
      </c>
      <c r="R19" s="253">
        <v>0.6</v>
      </c>
      <c r="S19" s="363" t="s">
        <v>471</v>
      </c>
      <c r="T19" s="364" t="s">
        <v>489</v>
      </c>
      <c r="U19" s="365">
        <v>1</v>
      </c>
      <c r="V19" s="366" t="s">
        <v>960</v>
      </c>
      <c r="W19" s="329" t="s">
        <v>464</v>
      </c>
      <c r="X19" s="367" t="s">
        <v>465</v>
      </c>
      <c r="Y19" s="368">
        <v>0.25</v>
      </c>
      <c r="Z19" s="368" t="s">
        <v>466</v>
      </c>
      <c r="AA19" s="368">
        <v>0.15</v>
      </c>
      <c r="AB19" s="369">
        <f t="shared" si="1"/>
        <v>0.4</v>
      </c>
      <c r="AC19" s="368" t="s">
        <v>467</v>
      </c>
      <c r="AD19" s="368" t="s">
        <v>468</v>
      </c>
      <c r="AE19" s="370" t="s">
        <v>469</v>
      </c>
      <c r="AF19" s="371">
        <f t="shared" si="0"/>
        <v>0.32000000000000006</v>
      </c>
      <c r="AG19" s="372">
        <f t="shared" si="6"/>
        <v>0.48</v>
      </c>
      <c r="AH19" s="371">
        <v>0</v>
      </c>
      <c r="AI19" s="373" t="s">
        <v>647</v>
      </c>
      <c r="AJ19" s="374">
        <v>0.48</v>
      </c>
      <c r="AK19" s="375" t="s">
        <v>502</v>
      </c>
      <c r="AL19" s="371">
        <v>0.6</v>
      </c>
      <c r="AM19" s="376" t="s">
        <v>502</v>
      </c>
      <c r="AN19" s="360" t="s">
        <v>472</v>
      </c>
      <c r="AO19" s="313"/>
      <c r="AP19" s="313"/>
      <c r="AQ19" s="313"/>
      <c r="AR19" s="313"/>
      <c r="AS19" s="313"/>
      <c r="AT19" s="313"/>
    </row>
    <row r="20" spans="1:46" ht="378" x14ac:dyDescent="0.25">
      <c r="A20" s="240">
        <v>15</v>
      </c>
      <c r="B20" s="377" t="s">
        <v>383</v>
      </c>
      <c r="C20" s="378" t="s">
        <v>521</v>
      </c>
      <c r="D20" s="378" t="s">
        <v>522</v>
      </c>
      <c r="E20" s="379" t="s">
        <v>454</v>
      </c>
      <c r="F20" s="359" t="s">
        <v>523</v>
      </c>
      <c r="G20" s="268" t="s">
        <v>1124</v>
      </c>
      <c r="H20" s="245" t="s">
        <v>1125</v>
      </c>
      <c r="I20" s="268" t="s">
        <v>524</v>
      </c>
      <c r="J20" s="360" t="s">
        <v>457</v>
      </c>
      <c r="K20" s="268" t="s">
        <v>525</v>
      </c>
      <c r="L20" s="268" t="s">
        <v>526</v>
      </c>
      <c r="M20" s="380" t="s">
        <v>961</v>
      </c>
      <c r="N20" s="946">
        <v>700</v>
      </c>
      <c r="O20" s="250" t="s">
        <v>656</v>
      </c>
      <c r="P20" s="272">
        <v>0.8</v>
      </c>
      <c r="Q20" s="381" t="s">
        <v>502</v>
      </c>
      <c r="R20" s="382">
        <v>0.6</v>
      </c>
      <c r="S20" s="383" t="s">
        <v>471</v>
      </c>
      <c r="T20" s="384" t="s">
        <v>527</v>
      </c>
      <c r="U20" s="385">
        <v>3</v>
      </c>
      <c r="V20" s="289" t="s">
        <v>962</v>
      </c>
      <c r="W20" s="329" t="s">
        <v>464</v>
      </c>
      <c r="X20" s="330" t="s">
        <v>528</v>
      </c>
      <c r="Y20" s="331">
        <v>0.15</v>
      </c>
      <c r="Z20" s="331" t="s">
        <v>466</v>
      </c>
      <c r="AA20" s="331">
        <v>0.15</v>
      </c>
      <c r="AB20" s="332">
        <f t="shared" si="1"/>
        <v>0.3</v>
      </c>
      <c r="AC20" s="331" t="s">
        <v>467</v>
      </c>
      <c r="AD20" s="331" t="s">
        <v>468</v>
      </c>
      <c r="AE20" s="333" t="s">
        <v>469</v>
      </c>
      <c r="AF20" s="386">
        <f t="shared" si="0"/>
        <v>0.24</v>
      </c>
      <c r="AG20" s="387">
        <f t="shared" si="6"/>
        <v>0.56000000000000005</v>
      </c>
      <c r="AH20" s="386">
        <v>0</v>
      </c>
      <c r="AI20" s="388" t="s">
        <v>652</v>
      </c>
      <c r="AJ20" s="382">
        <v>0.7</v>
      </c>
      <c r="AK20" s="266" t="s">
        <v>502</v>
      </c>
      <c r="AL20" s="386">
        <v>0.6</v>
      </c>
      <c r="AM20" s="360" t="s">
        <v>471</v>
      </c>
      <c r="AN20" s="247" t="s">
        <v>472</v>
      </c>
      <c r="AO20" s="334"/>
      <c r="AP20" s="334"/>
      <c r="AQ20" s="334"/>
      <c r="AR20" s="334"/>
      <c r="AS20" s="334"/>
      <c r="AT20" s="334"/>
    </row>
    <row r="21" spans="1:46" ht="324.75" thickBot="1" x14ac:dyDescent="0.3">
      <c r="A21" s="240">
        <v>16</v>
      </c>
      <c r="B21" s="377" t="s">
        <v>529</v>
      </c>
      <c r="C21" s="336" t="s">
        <v>521</v>
      </c>
      <c r="D21" s="336" t="s">
        <v>522</v>
      </c>
      <c r="E21" s="243" t="s">
        <v>490</v>
      </c>
      <c r="F21" s="389" t="s">
        <v>156</v>
      </c>
      <c r="G21" s="246" t="s">
        <v>1045</v>
      </c>
      <c r="H21" s="240" t="s">
        <v>1046</v>
      </c>
      <c r="I21" s="246" t="s">
        <v>530</v>
      </c>
      <c r="J21" s="247" t="s">
        <v>479</v>
      </c>
      <c r="K21" s="390" t="s">
        <v>531</v>
      </c>
      <c r="L21" s="246" t="s">
        <v>532</v>
      </c>
      <c r="M21" s="361" t="s">
        <v>963</v>
      </c>
      <c r="N21" s="240">
        <v>2</v>
      </c>
      <c r="O21" s="250" t="s">
        <v>643</v>
      </c>
      <c r="P21" s="272">
        <v>0.2</v>
      </c>
      <c r="Q21" s="252" t="s">
        <v>461</v>
      </c>
      <c r="R21" s="253">
        <v>1</v>
      </c>
      <c r="S21" s="254" t="s">
        <v>462</v>
      </c>
      <c r="T21" s="114" t="s">
        <v>498</v>
      </c>
      <c r="U21" s="391">
        <v>2</v>
      </c>
      <c r="V21" s="392" t="s">
        <v>964</v>
      </c>
      <c r="W21" s="257" t="s">
        <v>482</v>
      </c>
      <c r="X21" s="258" t="s">
        <v>465</v>
      </c>
      <c r="Y21" s="260">
        <v>0.25</v>
      </c>
      <c r="Z21" s="260" t="s">
        <v>466</v>
      </c>
      <c r="AA21" s="260">
        <v>0.15</v>
      </c>
      <c r="AB21" s="282">
        <f t="shared" si="1"/>
        <v>0.4</v>
      </c>
      <c r="AC21" s="260" t="s">
        <v>467</v>
      </c>
      <c r="AD21" s="260" t="s">
        <v>468</v>
      </c>
      <c r="AE21" s="262" t="s">
        <v>469</v>
      </c>
      <c r="AF21" s="251">
        <f t="shared" si="0"/>
        <v>8.0000000000000016E-2</v>
      </c>
      <c r="AG21" s="264">
        <f t="shared" si="6"/>
        <v>0.12</v>
      </c>
      <c r="AH21" s="251">
        <f>AG21</f>
        <v>0.12</v>
      </c>
      <c r="AI21" s="265" t="s">
        <v>643</v>
      </c>
      <c r="AJ21" s="114">
        <v>0.2</v>
      </c>
      <c r="AK21" s="393" t="s">
        <v>681</v>
      </c>
      <c r="AL21" s="272">
        <v>1</v>
      </c>
      <c r="AM21" s="247" t="s">
        <v>462</v>
      </c>
      <c r="AN21" s="247" t="s">
        <v>472</v>
      </c>
      <c r="AO21" s="240"/>
      <c r="AP21" s="240"/>
      <c r="AQ21" s="240"/>
      <c r="AR21" s="240"/>
      <c r="AS21" s="240"/>
      <c r="AT21" s="240"/>
    </row>
    <row r="22" spans="1:46" ht="288" x14ac:dyDescent="0.25">
      <c r="A22" s="394">
        <v>17</v>
      </c>
      <c r="B22" s="395" t="s">
        <v>533</v>
      </c>
      <c r="C22" s="242" t="s">
        <v>534</v>
      </c>
      <c r="D22" s="242" t="s">
        <v>535</v>
      </c>
      <c r="E22" s="243" t="s">
        <v>454</v>
      </c>
      <c r="F22" s="396" t="s">
        <v>387</v>
      </c>
      <c r="G22" s="397" t="s">
        <v>536</v>
      </c>
      <c r="H22" s="270" t="s">
        <v>1047</v>
      </c>
      <c r="I22" s="268" t="s">
        <v>537</v>
      </c>
      <c r="J22" s="247" t="s">
        <v>457</v>
      </c>
      <c r="K22" s="276" t="s">
        <v>538</v>
      </c>
      <c r="L22" s="276" t="s">
        <v>539</v>
      </c>
      <c r="M22" s="398" t="s">
        <v>965</v>
      </c>
      <c r="N22" s="947">
        <v>200</v>
      </c>
      <c r="O22" s="250" t="s">
        <v>652</v>
      </c>
      <c r="P22" s="251">
        <v>0.6</v>
      </c>
      <c r="Q22" s="340" t="s">
        <v>502</v>
      </c>
      <c r="R22" s="253">
        <v>0.6</v>
      </c>
      <c r="S22" s="254" t="s">
        <v>502</v>
      </c>
      <c r="T22" s="114" t="s">
        <v>498</v>
      </c>
      <c r="U22" s="391">
        <v>2</v>
      </c>
      <c r="V22" s="246" t="s">
        <v>966</v>
      </c>
      <c r="W22" s="257" t="s">
        <v>464</v>
      </c>
      <c r="X22" s="399" t="s">
        <v>465</v>
      </c>
      <c r="Y22" s="400">
        <v>0.25</v>
      </c>
      <c r="Z22" s="400" t="s">
        <v>466</v>
      </c>
      <c r="AA22" s="400">
        <v>0.15</v>
      </c>
      <c r="AB22" s="261">
        <f t="shared" si="1"/>
        <v>0.4</v>
      </c>
      <c r="AC22" s="400" t="s">
        <v>467</v>
      </c>
      <c r="AD22" s="400" t="s">
        <v>540</v>
      </c>
      <c r="AE22" s="401" t="s">
        <v>469</v>
      </c>
      <c r="AF22" s="251">
        <f t="shared" si="0"/>
        <v>0.24</v>
      </c>
      <c r="AG22" s="264">
        <f t="shared" si="6"/>
        <v>0.36</v>
      </c>
      <c r="AH22" s="251">
        <v>0</v>
      </c>
      <c r="AI22" s="265" t="s">
        <v>647</v>
      </c>
      <c r="AJ22" s="253">
        <f t="shared" ref="AJ22:AJ25" si="12">AG22-AH22</f>
        <v>0.36</v>
      </c>
      <c r="AK22" s="402" t="s">
        <v>502</v>
      </c>
      <c r="AL22" s="251">
        <v>0.6</v>
      </c>
      <c r="AM22" s="267" t="s">
        <v>502</v>
      </c>
      <c r="AN22" s="247" t="s">
        <v>472</v>
      </c>
      <c r="AO22" s="240"/>
      <c r="AP22" s="240"/>
      <c r="AQ22" s="240"/>
      <c r="AR22" s="240"/>
      <c r="AS22" s="240"/>
      <c r="AT22" s="240"/>
    </row>
    <row r="23" spans="1:46" ht="342" x14ac:dyDescent="0.25">
      <c r="A23" s="240">
        <v>18</v>
      </c>
      <c r="B23" s="395" t="s">
        <v>533</v>
      </c>
      <c r="C23" s="202" t="s">
        <v>534</v>
      </c>
      <c r="D23" s="202" t="s">
        <v>535</v>
      </c>
      <c r="E23" s="243" t="s">
        <v>454</v>
      </c>
      <c r="F23" s="403" t="s">
        <v>81</v>
      </c>
      <c r="G23" s="397" t="s">
        <v>1048</v>
      </c>
      <c r="H23" s="245" t="s">
        <v>1049</v>
      </c>
      <c r="I23" s="202" t="s">
        <v>541</v>
      </c>
      <c r="J23" s="247" t="s">
        <v>457</v>
      </c>
      <c r="K23" s="202" t="s">
        <v>1050</v>
      </c>
      <c r="L23" s="202" t="s">
        <v>542</v>
      </c>
      <c r="M23" s="202" t="s">
        <v>967</v>
      </c>
      <c r="N23" s="404">
        <v>24</v>
      </c>
      <c r="O23" s="250" t="s">
        <v>647</v>
      </c>
      <c r="P23" s="272">
        <v>0.4</v>
      </c>
      <c r="Q23" s="340" t="s">
        <v>502</v>
      </c>
      <c r="R23" s="253">
        <v>0.6</v>
      </c>
      <c r="S23" s="254" t="s">
        <v>502</v>
      </c>
      <c r="T23" s="114" t="s">
        <v>498</v>
      </c>
      <c r="U23" s="391">
        <v>2</v>
      </c>
      <c r="V23" s="389" t="s">
        <v>968</v>
      </c>
      <c r="W23" s="257" t="s">
        <v>464</v>
      </c>
      <c r="X23" s="258" t="s">
        <v>465</v>
      </c>
      <c r="Y23" s="260">
        <v>0.25</v>
      </c>
      <c r="Z23" s="260" t="s">
        <v>466</v>
      </c>
      <c r="AA23" s="260">
        <v>0.15</v>
      </c>
      <c r="AB23" s="282">
        <f t="shared" si="1"/>
        <v>0.4</v>
      </c>
      <c r="AC23" s="260" t="s">
        <v>467</v>
      </c>
      <c r="AD23" s="260" t="s">
        <v>468</v>
      </c>
      <c r="AE23" s="262" t="s">
        <v>469</v>
      </c>
      <c r="AF23" s="251">
        <f t="shared" si="0"/>
        <v>0.16000000000000003</v>
      </c>
      <c r="AG23" s="264">
        <f t="shared" si="6"/>
        <v>0.24</v>
      </c>
      <c r="AH23" s="251">
        <v>0</v>
      </c>
      <c r="AI23" s="265" t="s">
        <v>643</v>
      </c>
      <c r="AJ23" s="253">
        <f t="shared" si="12"/>
        <v>0.24</v>
      </c>
      <c r="AK23" s="405" t="s">
        <v>502</v>
      </c>
      <c r="AL23" s="272">
        <v>0.6</v>
      </c>
      <c r="AM23" s="247" t="s">
        <v>502</v>
      </c>
      <c r="AN23" s="247" t="s">
        <v>472</v>
      </c>
      <c r="AO23" s="240"/>
      <c r="AP23" s="240"/>
      <c r="AQ23" s="240"/>
      <c r="AR23" s="240"/>
      <c r="AS23" s="240"/>
      <c r="AT23" s="240"/>
    </row>
    <row r="24" spans="1:46" ht="252" x14ac:dyDescent="0.25">
      <c r="A24" s="293">
        <v>19</v>
      </c>
      <c r="B24" s="395" t="s">
        <v>533</v>
      </c>
      <c r="C24" s="242" t="s">
        <v>534</v>
      </c>
      <c r="D24" s="242" t="s">
        <v>535</v>
      </c>
      <c r="E24" s="243" t="s">
        <v>490</v>
      </c>
      <c r="F24" s="403" t="s">
        <v>390</v>
      </c>
      <c r="G24" s="406" t="s">
        <v>1051</v>
      </c>
      <c r="H24" s="407" t="s">
        <v>543</v>
      </c>
      <c r="I24" s="286" t="s">
        <v>544</v>
      </c>
      <c r="J24" s="353" t="s">
        <v>457</v>
      </c>
      <c r="K24" s="202" t="s">
        <v>545</v>
      </c>
      <c r="L24" s="202" t="s">
        <v>546</v>
      </c>
      <c r="M24" s="408" t="s">
        <v>969</v>
      </c>
      <c r="N24" s="404">
        <v>50</v>
      </c>
      <c r="O24" s="250" t="s">
        <v>652</v>
      </c>
      <c r="P24" s="272">
        <v>0.6</v>
      </c>
      <c r="Q24" s="340" t="s">
        <v>502</v>
      </c>
      <c r="R24" s="253">
        <v>0.6</v>
      </c>
      <c r="S24" s="254" t="s">
        <v>502</v>
      </c>
      <c r="T24" s="272" t="s">
        <v>547</v>
      </c>
      <c r="U24" s="391">
        <v>1</v>
      </c>
      <c r="V24" s="246" t="s">
        <v>970</v>
      </c>
      <c r="W24" s="257" t="s">
        <v>464</v>
      </c>
      <c r="X24" s="258" t="s">
        <v>465</v>
      </c>
      <c r="Y24" s="260">
        <v>0.25</v>
      </c>
      <c r="Z24" s="260" t="s">
        <v>494</v>
      </c>
      <c r="AA24" s="260">
        <v>0.25</v>
      </c>
      <c r="AB24" s="282">
        <f t="shared" si="1"/>
        <v>0.5</v>
      </c>
      <c r="AC24" s="260" t="s">
        <v>467</v>
      </c>
      <c r="AD24" s="260" t="s">
        <v>468</v>
      </c>
      <c r="AE24" s="262" t="s">
        <v>469</v>
      </c>
      <c r="AF24" s="251">
        <f t="shared" si="0"/>
        <v>0.3</v>
      </c>
      <c r="AG24" s="264">
        <f t="shared" si="6"/>
        <v>0.3</v>
      </c>
      <c r="AH24" s="251">
        <v>0</v>
      </c>
      <c r="AI24" s="265" t="s">
        <v>647</v>
      </c>
      <c r="AJ24" s="253">
        <f t="shared" si="12"/>
        <v>0.3</v>
      </c>
      <c r="AK24" s="402" t="s">
        <v>502</v>
      </c>
      <c r="AL24" s="251">
        <v>0.6</v>
      </c>
      <c r="AM24" s="267" t="s">
        <v>502</v>
      </c>
      <c r="AN24" s="247" t="s">
        <v>472</v>
      </c>
      <c r="AO24" s="240"/>
      <c r="AP24" s="240"/>
      <c r="AQ24" s="240"/>
      <c r="AR24" s="240"/>
      <c r="AS24" s="240"/>
      <c r="AT24" s="240"/>
    </row>
    <row r="25" spans="1:46" ht="324" x14ac:dyDescent="0.25">
      <c r="A25" s="293">
        <v>20</v>
      </c>
      <c r="B25" s="395" t="s">
        <v>533</v>
      </c>
      <c r="C25" s="242" t="s">
        <v>534</v>
      </c>
      <c r="D25" s="242" t="s">
        <v>535</v>
      </c>
      <c r="E25" s="409" t="s">
        <v>454</v>
      </c>
      <c r="F25" s="410" t="s">
        <v>236</v>
      </c>
      <c r="G25" s="406" t="s">
        <v>1052</v>
      </c>
      <c r="H25" s="411" t="s">
        <v>548</v>
      </c>
      <c r="I25" s="242" t="s">
        <v>1053</v>
      </c>
      <c r="J25" s="353" t="s">
        <v>479</v>
      </c>
      <c r="K25" s="246" t="s">
        <v>1054</v>
      </c>
      <c r="L25" s="242" t="s">
        <v>550</v>
      </c>
      <c r="M25" s="242" t="s">
        <v>971</v>
      </c>
      <c r="N25" s="414">
        <v>30</v>
      </c>
      <c r="O25" s="250" t="s">
        <v>643</v>
      </c>
      <c r="P25" s="272">
        <v>0.6</v>
      </c>
      <c r="Q25" s="340" t="s">
        <v>502</v>
      </c>
      <c r="R25" s="253">
        <v>1</v>
      </c>
      <c r="S25" s="254" t="s">
        <v>502</v>
      </c>
      <c r="T25" s="251" t="s">
        <v>547</v>
      </c>
      <c r="U25" s="391">
        <v>2</v>
      </c>
      <c r="V25" s="246" t="s">
        <v>972</v>
      </c>
      <c r="W25" s="257" t="s">
        <v>464</v>
      </c>
      <c r="X25" s="258" t="s">
        <v>465</v>
      </c>
      <c r="Y25" s="260">
        <v>0.25</v>
      </c>
      <c r="Z25" s="260" t="s">
        <v>466</v>
      </c>
      <c r="AA25" s="260">
        <v>0.15</v>
      </c>
      <c r="AB25" s="282">
        <f t="shared" si="1"/>
        <v>0.4</v>
      </c>
      <c r="AC25" s="260" t="s">
        <v>467</v>
      </c>
      <c r="AD25" s="260" t="s">
        <v>468</v>
      </c>
      <c r="AE25" s="262" t="s">
        <v>469</v>
      </c>
      <c r="AF25" s="251">
        <f t="shared" si="0"/>
        <v>0.24</v>
      </c>
      <c r="AG25" s="264">
        <f t="shared" si="6"/>
        <v>0.36</v>
      </c>
      <c r="AH25" s="412">
        <v>0</v>
      </c>
      <c r="AI25" s="265" t="s">
        <v>643</v>
      </c>
      <c r="AJ25" s="253">
        <f t="shared" si="12"/>
        <v>0.36</v>
      </c>
      <c r="AK25" s="393" t="s">
        <v>555</v>
      </c>
      <c r="AL25" s="251">
        <v>1</v>
      </c>
      <c r="AM25" s="247" t="s">
        <v>502</v>
      </c>
      <c r="AN25" s="247" t="s">
        <v>472</v>
      </c>
      <c r="AO25" s="240"/>
      <c r="AP25" s="240"/>
      <c r="AQ25" s="240"/>
      <c r="AR25" s="240"/>
      <c r="AS25" s="240"/>
      <c r="AT25" s="240"/>
    </row>
    <row r="26" spans="1:46" ht="324" x14ac:dyDescent="0.25">
      <c r="A26" s="413">
        <v>21</v>
      </c>
      <c r="B26" s="395" t="s">
        <v>551</v>
      </c>
      <c r="C26" s="242" t="s">
        <v>973</v>
      </c>
      <c r="D26" s="242" t="s">
        <v>535</v>
      </c>
      <c r="E26" s="243" t="s">
        <v>454</v>
      </c>
      <c r="F26" s="403" t="s">
        <v>552</v>
      </c>
      <c r="G26" s="397" t="s">
        <v>1055</v>
      </c>
      <c r="H26" s="397" t="s">
        <v>1056</v>
      </c>
      <c r="I26" s="202" t="s">
        <v>890</v>
      </c>
      <c r="J26" s="353" t="s">
        <v>457</v>
      </c>
      <c r="K26" s="202" t="s">
        <v>553</v>
      </c>
      <c r="L26" s="202" t="s">
        <v>554</v>
      </c>
      <c r="M26" s="398" t="s">
        <v>974</v>
      </c>
      <c r="N26" s="404">
        <v>12</v>
      </c>
      <c r="O26" s="250" t="s">
        <v>647</v>
      </c>
      <c r="P26" s="272">
        <v>0.4</v>
      </c>
      <c r="Q26" s="349" t="s">
        <v>470</v>
      </c>
      <c r="R26" s="253">
        <v>0.8</v>
      </c>
      <c r="S26" s="327" t="s">
        <v>471</v>
      </c>
      <c r="T26" s="114" t="s">
        <v>498</v>
      </c>
      <c r="U26" s="391">
        <v>2</v>
      </c>
      <c r="V26" s="389" t="s">
        <v>975</v>
      </c>
      <c r="W26" s="257" t="s">
        <v>464</v>
      </c>
      <c r="X26" s="258" t="s">
        <v>465</v>
      </c>
      <c r="Y26" s="260">
        <v>0.25</v>
      </c>
      <c r="Z26" s="260" t="s">
        <v>494</v>
      </c>
      <c r="AA26" s="260">
        <v>0.25</v>
      </c>
      <c r="AB26" s="282">
        <f t="shared" ref="AB26" si="13">(Y26+AA26)</f>
        <v>0.5</v>
      </c>
      <c r="AC26" s="260" t="s">
        <v>467</v>
      </c>
      <c r="AD26" s="260" t="s">
        <v>468</v>
      </c>
      <c r="AE26" s="262" t="s">
        <v>469</v>
      </c>
      <c r="AF26" s="251">
        <f t="shared" si="0"/>
        <v>0.2</v>
      </c>
      <c r="AG26" s="264">
        <f t="shared" si="6"/>
        <v>0.2</v>
      </c>
      <c r="AH26" s="251">
        <v>0</v>
      </c>
      <c r="AI26" s="265" t="s">
        <v>647</v>
      </c>
      <c r="AJ26" s="253">
        <f t="shared" ref="AJ26" si="14">AG26-AH26</f>
        <v>0.2</v>
      </c>
      <c r="AK26" s="265" t="s">
        <v>555</v>
      </c>
      <c r="AL26" s="114">
        <v>0.4</v>
      </c>
      <c r="AM26" s="247" t="s">
        <v>502</v>
      </c>
      <c r="AN26" s="247" t="s">
        <v>472</v>
      </c>
      <c r="AO26" s="240"/>
      <c r="AP26" s="240"/>
      <c r="AQ26" s="240"/>
      <c r="AR26" s="240"/>
      <c r="AS26" s="240"/>
      <c r="AT26" s="240"/>
    </row>
    <row r="27" spans="1:46" ht="396" x14ac:dyDescent="0.25">
      <c r="A27" s="414">
        <v>22</v>
      </c>
      <c r="B27" s="415" t="s">
        <v>556</v>
      </c>
      <c r="C27" s="242" t="s">
        <v>557</v>
      </c>
      <c r="D27" s="242" t="s">
        <v>558</v>
      </c>
      <c r="E27" s="379" t="s">
        <v>490</v>
      </c>
      <c r="F27" s="244" t="s">
        <v>559</v>
      </c>
      <c r="G27" s="246" t="s">
        <v>1057</v>
      </c>
      <c r="H27" s="246" t="s">
        <v>1058</v>
      </c>
      <c r="I27" s="202" t="s">
        <v>560</v>
      </c>
      <c r="J27" s="247" t="s">
        <v>457</v>
      </c>
      <c r="K27" s="277" t="s">
        <v>561</v>
      </c>
      <c r="L27" s="289" t="s">
        <v>562</v>
      </c>
      <c r="M27" s="416" t="s">
        <v>976</v>
      </c>
      <c r="N27" s="240">
        <v>1200</v>
      </c>
      <c r="O27" s="250" t="s">
        <v>656</v>
      </c>
      <c r="P27" s="272">
        <v>0.8</v>
      </c>
      <c r="Q27" s="252" t="s">
        <v>461</v>
      </c>
      <c r="R27" s="253">
        <v>1</v>
      </c>
      <c r="S27" s="254" t="s">
        <v>462</v>
      </c>
      <c r="T27" s="114" t="s">
        <v>463</v>
      </c>
      <c r="U27" s="391">
        <v>3</v>
      </c>
      <c r="V27" s="246" t="s">
        <v>977</v>
      </c>
      <c r="W27" s="257" t="s">
        <v>464</v>
      </c>
      <c r="X27" s="258" t="s">
        <v>465</v>
      </c>
      <c r="Y27" s="260">
        <v>0.25</v>
      </c>
      <c r="Z27" s="260" t="s">
        <v>466</v>
      </c>
      <c r="AA27" s="260">
        <v>0.15</v>
      </c>
      <c r="AB27" s="282">
        <f t="shared" si="1"/>
        <v>0.4</v>
      </c>
      <c r="AC27" s="260" t="s">
        <v>467</v>
      </c>
      <c r="AD27" s="260" t="s">
        <v>468</v>
      </c>
      <c r="AE27" s="262" t="s">
        <v>469</v>
      </c>
      <c r="AF27" s="251">
        <f t="shared" si="0"/>
        <v>0.32000000000000006</v>
      </c>
      <c r="AG27" s="264">
        <f t="shared" si="6"/>
        <v>0.48</v>
      </c>
      <c r="AH27" s="251">
        <v>0</v>
      </c>
      <c r="AI27" s="265" t="s">
        <v>647</v>
      </c>
      <c r="AJ27" s="253">
        <f t="shared" ref="AJ27" si="15">AG27-AH27</f>
        <v>0.48</v>
      </c>
      <c r="AK27" s="417" t="s">
        <v>470</v>
      </c>
      <c r="AL27" s="272">
        <v>0.8</v>
      </c>
      <c r="AM27" s="297" t="s">
        <v>471</v>
      </c>
      <c r="AN27" s="247" t="s">
        <v>472</v>
      </c>
      <c r="AO27" s="240"/>
      <c r="AP27" s="240"/>
      <c r="AQ27" s="240"/>
      <c r="AR27" s="240"/>
      <c r="AS27" s="240"/>
      <c r="AT27" s="240"/>
    </row>
    <row r="28" spans="1:46" ht="409.5" x14ac:dyDescent="0.25">
      <c r="A28" s="418">
        <v>23</v>
      </c>
      <c r="B28" s="419" t="s">
        <v>393</v>
      </c>
      <c r="C28" s="336" t="s">
        <v>557</v>
      </c>
      <c r="D28" s="336" t="s">
        <v>558</v>
      </c>
      <c r="E28" s="420" t="s">
        <v>490</v>
      </c>
      <c r="F28" s="244" t="s">
        <v>563</v>
      </c>
      <c r="G28" s="246" t="s">
        <v>1126</v>
      </c>
      <c r="H28" s="246" t="s">
        <v>1059</v>
      </c>
      <c r="I28" s="202" t="s">
        <v>560</v>
      </c>
      <c r="J28" s="247" t="s">
        <v>457</v>
      </c>
      <c r="K28" s="421" t="s">
        <v>564</v>
      </c>
      <c r="L28" s="421" t="s">
        <v>565</v>
      </c>
      <c r="M28" s="416" t="s">
        <v>978</v>
      </c>
      <c r="N28" s="240">
        <v>1200</v>
      </c>
      <c r="O28" s="250" t="s">
        <v>656</v>
      </c>
      <c r="P28" s="272">
        <v>0.8</v>
      </c>
      <c r="Q28" s="252" t="s">
        <v>461</v>
      </c>
      <c r="R28" s="253">
        <v>1</v>
      </c>
      <c r="S28" s="327" t="s">
        <v>471</v>
      </c>
      <c r="T28" s="114" t="s">
        <v>463</v>
      </c>
      <c r="U28" s="391">
        <v>4</v>
      </c>
      <c r="V28" s="289" t="s">
        <v>979</v>
      </c>
      <c r="W28" s="257" t="s">
        <v>464</v>
      </c>
      <c r="X28" s="258" t="s">
        <v>465</v>
      </c>
      <c r="Y28" s="260">
        <v>0.25</v>
      </c>
      <c r="Z28" s="260" t="s">
        <v>466</v>
      </c>
      <c r="AA28" s="260">
        <v>0.15</v>
      </c>
      <c r="AB28" s="282">
        <f t="shared" ref="AB28" si="16">(Y28+AA28)</f>
        <v>0.4</v>
      </c>
      <c r="AC28" s="260" t="s">
        <v>467</v>
      </c>
      <c r="AD28" s="260" t="s">
        <v>468</v>
      </c>
      <c r="AE28" s="262" t="s">
        <v>469</v>
      </c>
      <c r="AF28" s="251">
        <f t="shared" si="0"/>
        <v>0.32000000000000006</v>
      </c>
      <c r="AG28" s="264">
        <f t="shared" si="6"/>
        <v>0.48</v>
      </c>
      <c r="AH28" s="251">
        <v>0</v>
      </c>
      <c r="AI28" s="265" t="s">
        <v>647</v>
      </c>
      <c r="AJ28" s="253">
        <f t="shared" ref="AJ28" si="17">AG28-AH28</f>
        <v>0.48</v>
      </c>
      <c r="AK28" s="417" t="s">
        <v>470</v>
      </c>
      <c r="AL28" s="272">
        <v>0.8</v>
      </c>
      <c r="AM28" s="297" t="s">
        <v>471</v>
      </c>
      <c r="AN28" s="247" t="s">
        <v>472</v>
      </c>
      <c r="AO28" s="240"/>
      <c r="AP28" s="240"/>
      <c r="AQ28" s="240"/>
      <c r="AR28" s="240"/>
      <c r="AS28" s="240"/>
      <c r="AT28" s="240"/>
    </row>
    <row r="29" spans="1:46" ht="252" x14ac:dyDescent="0.25">
      <c r="A29" s="418">
        <v>24</v>
      </c>
      <c r="B29" s="422" t="s">
        <v>566</v>
      </c>
      <c r="C29" s="336" t="s">
        <v>557</v>
      </c>
      <c r="D29" s="336" t="s">
        <v>558</v>
      </c>
      <c r="E29" s="420" t="s">
        <v>490</v>
      </c>
      <c r="F29" s="423" t="s">
        <v>567</v>
      </c>
      <c r="G29" s="424" t="s">
        <v>1060</v>
      </c>
      <c r="H29" s="424" t="s">
        <v>1063</v>
      </c>
      <c r="I29" s="242" t="s">
        <v>1062</v>
      </c>
      <c r="J29" s="297" t="s">
        <v>457</v>
      </c>
      <c r="K29" s="425" t="s">
        <v>1061</v>
      </c>
      <c r="L29" s="425" t="s">
        <v>568</v>
      </c>
      <c r="M29" s="426" t="s">
        <v>980</v>
      </c>
      <c r="N29" s="240">
        <v>1200</v>
      </c>
      <c r="O29" s="250" t="s">
        <v>656</v>
      </c>
      <c r="P29" s="272">
        <v>0.8</v>
      </c>
      <c r="Q29" s="252" t="s">
        <v>461</v>
      </c>
      <c r="R29" s="253">
        <v>1</v>
      </c>
      <c r="S29" s="327" t="s">
        <v>471</v>
      </c>
      <c r="T29" s="427" t="s">
        <v>463</v>
      </c>
      <c r="U29" s="428">
        <v>2</v>
      </c>
      <c r="V29" s="424" t="s">
        <v>981</v>
      </c>
      <c r="W29" s="257" t="s">
        <v>464</v>
      </c>
      <c r="X29" s="258" t="s">
        <v>465</v>
      </c>
      <c r="Y29" s="260">
        <v>0.25</v>
      </c>
      <c r="Z29" s="260" t="s">
        <v>466</v>
      </c>
      <c r="AA29" s="260">
        <v>0.15</v>
      </c>
      <c r="AB29" s="282">
        <f t="shared" ref="AB29" si="18">(Y29+AA29)</f>
        <v>0.4</v>
      </c>
      <c r="AC29" s="260" t="s">
        <v>467</v>
      </c>
      <c r="AD29" s="260" t="s">
        <v>468</v>
      </c>
      <c r="AE29" s="262" t="s">
        <v>469</v>
      </c>
      <c r="AF29" s="251">
        <f t="shared" si="0"/>
        <v>0.32000000000000006</v>
      </c>
      <c r="AG29" s="264">
        <f t="shared" si="6"/>
        <v>0.48</v>
      </c>
      <c r="AH29" s="429">
        <v>0</v>
      </c>
      <c r="AI29" s="405" t="s">
        <v>652</v>
      </c>
      <c r="AJ29" s="430">
        <f>AG29-AH29</f>
        <v>0.48</v>
      </c>
      <c r="AK29" s="247" t="s">
        <v>502</v>
      </c>
      <c r="AL29" s="251">
        <v>0.6</v>
      </c>
      <c r="AM29" s="267" t="s">
        <v>471</v>
      </c>
      <c r="AN29" s="247" t="s">
        <v>472</v>
      </c>
      <c r="AO29" s="240"/>
      <c r="AP29" s="240"/>
      <c r="AQ29" s="240"/>
      <c r="AR29" s="240"/>
      <c r="AS29" s="240"/>
      <c r="AT29" s="240"/>
    </row>
    <row r="30" spans="1:46" ht="288.75" thickBot="1" x14ac:dyDescent="0.3">
      <c r="A30" s="240">
        <v>25</v>
      </c>
      <c r="B30" s="431" t="s">
        <v>394</v>
      </c>
      <c r="C30" s="202" t="s">
        <v>557</v>
      </c>
      <c r="D30" s="202" t="s">
        <v>558</v>
      </c>
      <c r="E30" s="243" t="s">
        <v>490</v>
      </c>
      <c r="F30" s="389" t="s">
        <v>172</v>
      </c>
      <c r="G30" s="246" t="s">
        <v>1065</v>
      </c>
      <c r="H30" s="246" t="s">
        <v>1066</v>
      </c>
      <c r="I30" s="202" t="s">
        <v>569</v>
      </c>
      <c r="J30" s="247" t="s">
        <v>457</v>
      </c>
      <c r="K30" s="246" t="s">
        <v>1064</v>
      </c>
      <c r="L30" s="246" t="s">
        <v>570</v>
      </c>
      <c r="M30" s="432" t="s">
        <v>982</v>
      </c>
      <c r="N30" s="293">
        <v>900</v>
      </c>
      <c r="O30" s="250" t="s">
        <v>656</v>
      </c>
      <c r="P30" s="324">
        <v>0.8</v>
      </c>
      <c r="Q30" s="433" t="s">
        <v>502</v>
      </c>
      <c r="R30" s="326">
        <v>0.6</v>
      </c>
      <c r="S30" s="327" t="s">
        <v>471</v>
      </c>
      <c r="T30" s="272" t="s">
        <v>489</v>
      </c>
      <c r="U30" s="391">
        <v>3</v>
      </c>
      <c r="V30" s="246" t="s">
        <v>983</v>
      </c>
      <c r="W30" s="257" t="s">
        <v>464</v>
      </c>
      <c r="X30" s="258" t="s">
        <v>465</v>
      </c>
      <c r="Y30" s="260">
        <v>0.25</v>
      </c>
      <c r="Z30" s="260" t="s">
        <v>466</v>
      </c>
      <c r="AA30" s="260">
        <v>0.15</v>
      </c>
      <c r="AB30" s="282">
        <f t="shared" si="1"/>
        <v>0.4</v>
      </c>
      <c r="AC30" s="260" t="s">
        <v>467</v>
      </c>
      <c r="AD30" s="260" t="s">
        <v>468</v>
      </c>
      <c r="AE30" s="262" t="s">
        <v>469</v>
      </c>
      <c r="AF30" s="251">
        <f t="shared" si="0"/>
        <v>0.32000000000000006</v>
      </c>
      <c r="AG30" s="264">
        <f t="shared" si="6"/>
        <v>0.48</v>
      </c>
      <c r="AH30" s="251">
        <v>0</v>
      </c>
      <c r="AI30" s="405" t="s">
        <v>652</v>
      </c>
      <c r="AJ30" s="253">
        <f t="shared" ref="AJ30:AJ43" si="19">AG30-AH30</f>
        <v>0.48</v>
      </c>
      <c r="AK30" s="402" t="s">
        <v>502</v>
      </c>
      <c r="AL30" s="324">
        <v>0.6</v>
      </c>
      <c r="AM30" s="267" t="s">
        <v>502</v>
      </c>
      <c r="AN30" s="247" t="s">
        <v>472</v>
      </c>
      <c r="AO30" s="240"/>
      <c r="AP30" s="240"/>
      <c r="AQ30" s="240"/>
      <c r="AR30" s="240"/>
      <c r="AS30" s="240"/>
      <c r="AT30" s="240"/>
    </row>
    <row r="31" spans="1:46" ht="360" x14ac:dyDescent="0.25">
      <c r="A31" s="113">
        <v>26</v>
      </c>
      <c r="B31" s="434" t="s">
        <v>984</v>
      </c>
      <c r="C31" s="202" t="s">
        <v>571</v>
      </c>
      <c r="D31" s="202" t="s">
        <v>572</v>
      </c>
      <c r="E31" s="409" t="s">
        <v>490</v>
      </c>
      <c r="F31" s="403" t="s">
        <v>118</v>
      </c>
      <c r="G31" s="277" t="s">
        <v>1067</v>
      </c>
      <c r="H31" s="435" t="s">
        <v>573</v>
      </c>
      <c r="I31" s="277" t="s">
        <v>574</v>
      </c>
      <c r="J31" s="353" t="s">
        <v>457</v>
      </c>
      <c r="K31" s="246" t="s">
        <v>575</v>
      </c>
      <c r="L31" s="246" t="s">
        <v>576</v>
      </c>
      <c r="M31" s="436" t="s">
        <v>985</v>
      </c>
      <c r="N31" s="249">
        <v>4800</v>
      </c>
      <c r="O31" s="250" t="s">
        <v>656</v>
      </c>
      <c r="P31" s="251">
        <v>0.8</v>
      </c>
      <c r="Q31" s="349" t="s">
        <v>470</v>
      </c>
      <c r="R31" s="253">
        <v>0.8</v>
      </c>
      <c r="S31" s="254" t="s">
        <v>471</v>
      </c>
      <c r="T31" s="251" t="s">
        <v>527</v>
      </c>
      <c r="U31" s="391">
        <v>3</v>
      </c>
      <c r="V31" s="437" t="s">
        <v>986</v>
      </c>
      <c r="W31" s="257" t="s">
        <v>464</v>
      </c>
      <c r="X31" s="258" t="s">
        <v>528</v>
      </c>
      <c r="Y31" s="260">
        <v>0.15</v>
      </c>
      <c r="Z31" s="260" t="s">
        <v>466</v>
      </c>
      <c r="AA31" s="260">
        <v>0.15</v>
      </c>
      <c r="AB31" s="282">
        <f t="shared" si="1"/>
        <v>0.3</v>
      </c>
      <c r="AC31" s="260" t="s">
        <v>467</v>
      </c>
      <c r="AD31" s="260" t="s">
        <v>468</v>
      </c>
      <c r="AE31" s="262" t="s">
        <v>469</v>
      </c>
      <c r="AF31" s="251">
        <f t="shared" si="0"/>
        <v>0.24</v>
      </c>
      <c r="AG31" s="264">
        <f t="shared" si="6"/>
        <v>0.56000000000000005</v>
      </c>
      <c r="AH31" s="251">
        <v>0</v>
      </c>
      <c r="AI31" s="402" t="s">
        <v>652</v>
      </c>
      <c r="AJ31" s="253">
        <f t="shared" si="19"/>
        <v>0.56000000000000005</v>
      </c>
      <c r="AK31" s="402" t="s">
        <v>502</v>
      </c>
      <c r="AL31" s="251">
        <v>0.6</v>
      </c>
      <c r="AM31" s="267" t="s">
        <v>502</v>
      </c>
      <c r="AN31" s="247" t="s">
        <v>472</v>
      </c>
      <c r="AO31" s="240"/>
      <c r="AP31" s="240"/>
      <c r="AQ31" s="240"/>
      <c r="AR31" s="240"/>
      <c r="AS31" s="240"/>
      <c r="AT31" s="240"/>
    </row>
    <row r="32" spans="1:46" ht="288" x14ac:dyDescent="0.25">
      <c r="A32" s="240">
        <v>27</v>
      </c>
      <c r="B32" s="434" t="s">
        <v>577</v>
      </c>
      <c r="C32" s="202" t="s">
        <v>571</v>
      </c>
      <c r="D32" s="202" t="s">
        <v>572</v>
      </c>
      <c r="E32" s="243" t="s">
        <v>454</v>
      </c>
      <c r="F32" s="389" t="s">
        <v>385</v>
      </c>
      <c r="G32" s="246" t="s">
        <v>578</v>
      </c>
      <c r="H32" s="246" t="s">
        <v>1071</v>
      </c>
      <c r="I32" s="246" t="s">
        <v>1070</v>
      </c>
      <c r="J32" s="247" t="s">
        <v>479</v>
      </c>
      <c r="K32" s="246" t="s">
        <v>1069</v>
      </c>
      <c r="L32" s="246" t="s">
        <v>1068</v>
      </c>
      <c r="M32" s="361" t="s">
        <v>987</v>
      </c>
      <c r="N32" s="240">
        <v>4</v>
      </c>
      <c r="O32" s="250" t="s">
        <v>647</v>
      </c>
      <c r="P32" s="272">
        <v>0.4</v>
      </c>
      <c r="Q32" s="252" t="s">
        <v>461</v>
      </c>
      <c r="R32" s="253">
        <v>1</v>
      </c>
      <c r="S32" s="254" t="s">
        <v>462</v>
      </c>
      <c r="T32" s="114" t="s">
        <v>527</v>
      </c>
      <c r="U32" s="391">
        <v>1</v>
      </c>
      <c r="V32" s="277" t="s">
        <v>988</v>
      </c>
      <c r="W32" s="257" t="s">
        <v>482</v>
      </c>
      <c r="X32" s="258" t="s">
        <v>465</v>
      </c>
      <c r="Y32" s="260">
        <v>0.25</v>
      </c>
      <c r="Z32" s="260" t="s">
        <v>466</v>
      </c>
      <c r="AA32" s="260">
        <v>0.15</v>
      </c>
      <c r="AB32" s="282">
        <f t="shared" si="1"/>
        <v>0.4</v>
      </c>
      <c r="AC32" s="260" t="s">
        <v>467</v>
      </c>
      <c r="AD32" s="260" t="s">
        <v>468</v>
      </c>
      <c r="AE32" s="262" t="s">
        <v>469</v>
      </c>
      <c r="AF32" s="251">
        <f t="shared" si="0"/>
        <v>0.16000000000000003</v>
      </c>
      <c r="AG32" s="264">
        <f t="shared" si="6"/>
        <v>0.24</v>
      </c>
      <c r="AH32" s="251">
        <v>0</v>
      </c>
      <c r="AI32" s="265" t="s">
        <v>643</v>
      </c>
      <c r="AJ32" s="253">
        <f t="shared" ref="AJ32:AJ33" si="20">AG32-AH32</f>
        <v>0.24</v>
      </c>
      <c r="AK32" s="393" t="s">
        <v>681</v>
      </c>
      <c r="AL32" s="272">
        <v>1</v>
      </c>
      <c r="AM32" s="247" t="s">
        <v>462</v>
      </c>
      <c r="AN32" s="247" t="s">
        <v>472</v>
      </c>
      <c r="AO32" s="240"/>
      <c r="AP32" s="240"/>
      <c r="AQ32" s="240"/>
      <c r="AR32" s="240"/>
      <c r="AS32" s="240"/>
      <c r="AT32" s="240"/>
    </row>
    <row r="33" spans="1:46" ht="306.75" thickBot="1" x14ac:dyDescent="0.3">
      <c r="A33" s="240">
        <v>28</v>
      </c>
      <c r="B33" s="434" t="s">
        <v>984</v>
      </c>
      <c r="C33" s="202" t="s">
        <v>571</v>
      </c>
      <c r="D33" s="202" t="s">
        <v>572</v>
      </c>
      <c r="E33" s="243" t="s">
        <v>490</v>
      </c>
      <c r="F33" s="246" t="s">
        <v>989</v>
      </c>
      <c r="G33" s="246" t="s">
        <v>1073</v>
      </c>
      <c r="H33" s="424" t="s">
        <v>1074</v>
      </c>
      <c r="I33" s="438" t="s">
        <v>579</v>
      </c>
      <c r="J33" s="247" t="s">
        <v>609</v>
      </c>
      <c r="K33" s="439" t="s">
        <v>580</v>
      </c>
      <c r="L33" s="246" t="s">
        <v>1072</v>
      </c>
      <c r="M33" s="440" t="s">
        <v>990</v>
      </c>
      <c r="N33" s="240">
        <v>4</v>
      </c>
      <c r="O33" s="250" t="s">
        <v>656</v>
      </c>
      <c r="P33" s="324"/>
      <c r="Q33" s="441" t="s">
        <v>502</v>
      </c>
      <c r="R33" s="326">
        <v>0.6</v>
      </c>
      <c r="S33" s="327" t="s">
        <v>471</v>
      </c>
      <c r="T33" s="364" t="s">
        <v>498</v>
      </c>
      <c r="U33" s="391">
        <v>3</v>
      </c>
      <c r="V33" s="435" t="s">
        <v>991</v>
      </c>
      <c r="W33" s="442" t="s">
        <v>482</v>
      </c>
      <c r="X33" s="443" t="s">
        <v>465</v>
      </c>
      <c r="Y33" s="444">
        <v>0.25</v>
      </c>
      <c r="Z33" s="260" t="s">
        <v>494</v>
      </c>
      <c r="AA33" s="444">
        <v>0.25</v>
      </c>
      <c r="AB33" s="445">
        <f t="shared" si="1"/>
        <v>0.5</v>
      </c>
      <c r="AC33" s="444" t="s">
        <v>467</v>
      </c>
      <c r="AD33" s="444" t="s">
        <v>468</v>
      </c>
      <c r="AE33" s="446" t="s">
        <v>469</v>
      </c>
      <c r="AF33" s="251">
        <f t="shared" si="0"/>
        <v>0</v>
      </c>
      <c r="AG33" s="264">
        <f t="shared" si="6"/>
        <v>0</v>
      </c>
      <c r="AH33" s="251">
        <v>0</v>
      </c>
      <c r="AI33" s="405" t="s">
        <v>652</v>
      </c>
      <c r="AJ33" s="253">
        <f t="shared" si="20"/>
        <v>0</v>
      </c>
      <c r="AK33" s="402" t="s">
        <v>502</v>
      </c>
      <c r="AL33" s="324">
        <v>0.6</v>
      </c>
      <c r="AM33" s="267" t="s">
        <v>502</v>
      </c>
      <c r="AN33" s="247" t="s">
        <v>472</v>
      </c>
      <c r="AO33" s="240"/>
      <c r="AP33" s="240"/>
      <c r="AQ33" s="240"/>
      <c r="AR33" s="240"/>
      <c r="AS33" s="240"/>
      <c r="AT33" s="240"/>
    </row>
    <row r="34" spans="1:46" ht="366" x14ac:dyDescent="0.25">
      <c r="A34" s="240">
        <v>29</v>
      </c>
      <c r="B34" s="447" t="s">
        <v>992</v>
      </c>
      <c r="C34" s="202" t="s">
        <v>571</v>
      </c>
      <c r="D34" s="202" t="s">
        <v>572</v>
      </c>
      <c r="E34" s="243" t="s">
        <v>490</v>
      </c>
      <c r="F34" s="448" t="s">
        <v>1076</v>
      </c>
      <c r="G34" s="202" t="s">
        <v>1079</v>
      </c>
      <c r="H34" s="404" t="s">
        <v>1078</v>
      </c>
      <c r="I34" s="202" t="s">
        <v>582</v>
      </c>
      <c r="J34" s="247" t="s">
        <v>457</v>
      </c>
      <c r="K34" s="246" t="s">
        <v>1077</v>
      </c>
      <c r="L34" s="245" t="s">
        <v>583</v>
      </c>
      <c r="M34" s="449" t="s">
        <v>993</v>
      </c>
      <c r="N34" s="460">
        <v>12</v>
      </c>
      <c r="O34" s="250" t="s">
        <v>647</v>
      </c>
      <c r="P34" s="272">
        <v>0.4</v>
      </c>
      <c r="Q34" s="340" t="s">
        <v>502</v>
      </c>
      <c r="R34" s="253">
        <v>0.6</v>
      </c>
      <c r="S34" s="254" t="s">
        <v>502</v>
      </c>
      <c r="T34" s="272" t="s">
        <v>527</v>
      </c>
      <c r="U34" s="391">
        <v>2</v>
      </c>
      <c r="V34" s="450" t="s">
        <v>994</v>
      </c>
      <c r="W34" s="257" t="s">
        <v>464</v>
      </c>
      <c r="X34" s="258" t="s">
        <v>465</v>
      </c>
      <c r="Y34" s="260">
        <v>0.25</v>
      </c>
      <c r="Z34" s="260" t="s">
        <v>466</v>
      </c>
      <c r="AA34" s="260">
        <v>0.15</v>
      </c>
      <c r="AB34" s="282">
        <f t="shared" si="1"/>
        <v>0.4</v>
      </c>
      <c r="AC34" s="260" t="s">
        <v>467</v>
      </c>
      <c r="AD34" s="260" t="s">
        <v>468</v>
      </c>
      <c r="AE34" s="262" t="s">
        <v>469</v>
      </c>
      <c r="AF34" s="251">
        <f t="shared" si="0"/>
        <v>0.16000000000000003</v>
      </c>
      <c r="AG34" s="264">
        <f t="shared" si="6"/>
        <v>0.24</v>
      </c>
      <c r="AH34" s="251">
        <v>0</v>
      </c>
      <c r="AI34" s="265" t="s">
        <v>647</v>
      </c>
      <c r="AJ34" s="253">
        <f t="shared" si="19"/>
        <v>0.24</v>
      </c>
      <c r="AK34" s="402" t="s">
        <v>502</v>
      </c>
      <c r="AL34" s="251">
        <v>0.6</v>
      </c>
      <c r="AM34" s="267" t="s">
        <v>502</v>
      </c>
      <c r="AN34" s="247" t="s">
        <v>472</v>
      </c>
      <c r="AO34" s="240"/>
      <c r="AP34" s="240"/>
      <c r="AQ34" s="240"/>
      <c r="AR34" s="240"/>
      <c r="AS34" s="240"/>
      <c r="AT34" s="240"/>
    </row>
    <row r="35" spans="1:46" ht="396" x14ac:dyDescent="0.25">
      <c r="A35" s="240">
        <v>30</v>
      </c>
      <c r="B35" s="447" t="s">
        <v>992</v>
      </c>
      <c r="C35" s="276" t="s">
        <v>571</v>
      </c>
      <c r="D35" s="202" t="s">
        <v>572</v>
      </c>
      <c r="E35" s="243" t="s">
        <v>887</v>
      </c>
      <c r="F35" s="451" t="s">
        <v>904</v>
      </c>
      <c r="G35" s="404" t="s">
        <v>1080</v>
      </c>
      <c r="H35" s="404" t="s">
        <v>1075</v>
      </c>
      <c r="I35" s="452" t="s">
        <v>900</v>
      </c>
      <c r="J35" s="247" t="s">
        <v>888</v>
      </c>
      <c r="K35" s="246" t="s">
        <v>898</v>
      </c>
      <c r="L35" s="246" t="s">
        <v>584</v>
      </c>
      <c r="M35" s="453" t="s">
        <v>995</v>
      </c>
      <c r="N35" s="249">
        <v>12</v>
      </c>
      <c r="O35" s="250" t="s">
        <v>647</v>
      </c>
      <c r="P35" s="324">
        <v>0.4</v>
      </c>
      <c r="Q35" s="340" t="s">
        <v>502</v>
      </c>
      <c r="R35" s="253">
        <v>0.6</v>
      </c>
      <c r="S35" s="254" t="s">
        <v>502</v>
      </c>
      <c r="T35" s="454" t="s">
        <v>527</v>
      </c>
      <c r="U35" s="391"/>
      <c r="V35" s="196" t="s">
        <v>905</v>
      </c>
      <c r="W35" s="257" t="s">
        <v>464</v>
      </c>
      <c r="X35" s="258" t="s">
        <v>465</v>
      </c>
      <c r="Y35" s="260">
        <v>0.25</v>
      </c>
      <c r="Z35" s="260" t="s">
        <v>466</v>
      </c>
      <c r="AA35" s="260">
        <v>0.15</v>
      </c>
      <c r="AB35" s="282">
        <f t="shared" ref="AB35" si="21">(Y35+AA35)</f>
        <v>0.4</v>
      </c>
      <c r="AC35" s="260" t="s">
        <v>467</v>
      </c>
      <c r="AD35" s="260" t="s">
        <v>468</v>
      </c>
      <c r="AE35" s="262" t="s">
        <v>469</v>
      </c>
      <c r="AF35" s="251">
        <f t="shared" ref="AF35" si="22">P35*AB35</f>
        <v>0.16000000000000003</v>
      </c>
      <c r="AG35" s="264">
        <f t="shared" ref="AG35" si="23">P35-AF35</f>
        <v>0.24</v>
      </c>
      <c r="AH35" s="412">
        <v>0</v>
      </c>
      <c r="AI35" s="265" t="s">
        <v>643</v>
      </c>
      <c r="AJ35" s="253">
        <f t="shared" si="19"/>
        <v>0.24</v>
      </c>
      <c r="AK35" s="393" t="s">
        <v>555</v>
      </c>
      <c r="AL35" s="251">
        <v>1</v>
      </c>
      <c r="AM35" s="247" t="s">
        <v>502</v>
      </c>
      <c r="AN35" s="247" t="s">
        <v>472</v>
      </c>
      <c r="AO35" s="240"/>
      <c r="AP35" s="240"/>
      <c r="AQ35" s="240"/>
      <c r="AR35" s="240"/>
      <c r="AS35" s="240"/>
      <c r="AT35" s="240"/>
    </row>
    <row r="36" spans="1:46" ht="324" x14ac:dyDescent="0.25">
      <c r="A36" s="240">
        <v>31</v>
      </c>
      <c r="B36" s="377" t="s">
        <v>996</v>
      </c>
      <c r="C36" s="202" t="s">
        <v>585</v>
      </c>
      <c r="D36" s="202" t="s">
        <v>572</v>
      </c>
      <c r="E36" s="243" t="s">
        <v>490</v>
      </c>
      <c r="F36" s="203" t="s">
        <v>586</v>
      </c>
      <c r="G36" s="246" t="s">
        <v>1083</v>
      </c>
      <c r="H36" s="270" t="s">
        <v>1082</v>
      </c>
      <c r="I36" s="246" t="s">
        <v>587</v>
      </c>
      <c r="J36" s="247" t="s">
        <v>457</v>
      </c>
      <c r="K36" s="277" t="s">
        <v>1081</v>
      </c>
      <c r="L36" s="246" t="s">
        <v>588</v>
      </c>
      <c r="M36" s="246" t="s">
        <v>997</v>
      </c>
      <c r="N36" s="947">
        <v>40</v>
      </c>
      <c r="O36" s="250" t="s">
        <v>652</v>
      </c>
      <c r="P36" s="251">
        <v>0.6</v>
      </c>
      <c r="Q36" s="340" t="s">
        <v>502</v>
      </c>
      <c r="R36" s="253">
        <v>0.6</v>
      </c>
      <c r="S36" s="254" t="s">
        <v>502</v>
      </c>
      <c r="T36" s="114" t="s">
        <v>527</v>
      </c>
      <c r="U36" s="391">
        <v>1</v>
      </c>
      <c r="V36" s="246" t="s">
        <v>998</v>
      </c>
      <c r="W36" s="455" t="s">
        <v>464</v>
      </c>
      <c r="X36" s="258" t="s">
        <v>465</v>
      </c>
      <c r="Y36" s="260">
        <v>0.25</v>
      </c>
      <c r="Z36" s="260" t="s">
        <v>466</v>
      </c>
      <c r="AA36" s="260">
        <v>0.15</v>
      </c>
      <c r="AB36" s="282">
        <v>0.4</v>
      </c>
      <c r="AC36" s="260" t="s">
        <v>467</v>
      </c>
      <c r="AD36" s="260" t="s">
        <v>468</v>
      </c>
      <c r="AE36" s="262" t="s">
        <v>469</v>
      </c>
      <c r="AF36" s="251">
        <f t="shared" si="0"/>
        <v>0.24</v>
      </c>
      <c r="AG36" s="264">
        <f t="shared" si="6"/>
        <v>0.36</v>
      </c>
      <c r="AH36" s="251">
        <v>0</v>
      </c>
      <c r="AI36" s="265" t="s">
        <v>647</v>
      </c>
      <c r="AJ36" s="253">
        <f t="shared" si="19"/>
        <v>0.36</v>
      </c>
      <c r="AK36" s="402" t="s">
        <v>502</v>
      </c>
      <c r="AL36" s="251">
        <v>0.6</v>
      </c>
      <c r="AM36" s="267" t="s">
        <v>502</v>
      </c>
      <c r="AN36" s="247" t="s">
        <v>472</v>
      </c>
      <c r="AO36" s="240"/>
      <c r="AP36" s="240"/>
      <c r="AQ36" s="240"/>
      <c r="AR36" s="240"/>
      <c r="AS36" s="240"/>
      <c r="AT36" s="240"/>
    </row>
    <row r="37" spans="1:46" ht="378" x14ac:dyDescent="0.25">
      <c r="A37" s="240">
        <v>32</v>
      </c>
      <c r="B37" s="377" t="s">
        <v>996</v>
      </c>
      <c r="C37" s="202" t="s">
        <v>571</v>
      </c>
      <c r="D37" s="202" t="s">
        <v>572</v>
      </c>
      <c r="E37" s="409" t="s">
        <v>490</v>
      </c>
      <c r="F37" s="246" t="s">
        <v>999</v>
      </c>
      <c r="G37" s="246" t="s">
        <v>819</v>
      </c>
      <c r="H37" s="424" t="s">
        <v>1084</v>
      </c>
      <c r="I37" s="246" t="s">
        <v>589</v>
      </c>
      <c r="J37" s="247" t="s">
        <v>609</v>
      </c>
      <c r="K37" s="246" t="s">
        <v>1085</v>
      </c>
      <c r="L37" s="246" t="s">
        <v>590</v>
      </c>
      <c r="M37" s="246" t="s">
        <v>1000</v>
      </c>
      <c r="N37" s="947">
        <v>20</v>
      </c>
      <c r="O37" s="250" t="s">
        <v>652</v>
      </c>
      <c r="P37" s="251">
        <v>0.6</v>
      </c>
      <c r="Q37" s="340" t="s">
        <v>502</v>
      </c>
      <c r="R37" s="253">
        <v>0.6</v>
      </c>
      <c r="S37" s="254" t="s">
        <v>502</v>
      </c>
      <c r="T37" s="251" t="s">
        <v>527</v>
      </c>
      <c r="U37" s="391">
        <v>1</v>
      </c>
      <c r="V37" s="456" t="s">
        <v>1001</v>
      </c>
      <c r="W37" s="257" t="s">
        <v>464</v>
      </c>
      <c r="X37" s="258" t="s">
        <v>465</v>
      </c>
      <c r="Y37" s="260">
        <v>0.25</v>
      </c>
      <c r="Z37" s="260" t="s">
        <v>466</v>
      </c>
      <c r="AA37" s="260">
        <v>0.15</v>
      </c>
      <c r="AB37" s="282">
        <v>0.4</v>
      </c>
      <c r="AC37" s="260" t="s">
        <v>467</v>
      </c>
      <c r="AD37" s="260" t="s">
        <v>468</v>
      </c>
      <c r="AE37" s="262" t="s">
        <v>469</v>
      </c>
      <c r="AF37" s="251">
        <f t="shared" si="0"/>
        <v>0.24</v>
      </c>
      <c r="AG37" s="264">
        <f t="shared" si="6"/>
        <v>0.36</v>
      </c>
      <c r="AH37" s="251">
        <v>0</v>
      </c>
      <c r="AI37" s="265" t="s">
        <v>647</v>
      </c>
      <c r="AJ37" s="253">
        <f t="shared" ref="AJ37" si="24">AG37-AH37</f>
        <v>0.36</v>
      </c>
      <c r="AK37" s="402" t="s">
        <v>502</v>
      </c>
      <c r="AL37" s="251">
        <v>0.6</v>
      </c>
      <c r="AM37" s="267" t="s">
        <v>502</v>
      </c>
      <c r="AN37" s="247" t="s">
        <v>472</v>
      </c>
      <c r="AO37" s="240"/>
      <c r="AP37" s="240"/>
      <c r="AQ37" s="240"/>
      <c r="AR37" s="240"/>
      <c r="AS37" s="240"/>
      <c r="AT37" s="240"/>
    </row>
    <row r="38" spans="1:46" ht="346.5" x14ac:dyDescent="0.25">
      <c r="A38" s="240">
        <v>33</v>
      </c>
      <c r="B38" s="377" t="s">
        <v>996</v>
      </c>
      <c r="C38" s="202" t="s">
        <v>571</v>
      </c>
      <c r="D38" s="202" t="s">
        <v>572</v>
      </c>
      <c r="E38" s="409" t="s">
        <v>490</v>
      </c>
      <c r="F38" s="202" t="s">
        <v>1002</v>
      </c>
      <c r="G38" s="246" t="s">
        <v>824</v>
      </c>
      <c r="H38" s="246" t="s">
        <v>1088</v>
      </c>
      <c r="I38" s="246" t="s">
        <v>591</v>
      </c>
      <c r="J38" s="247" t="s">
        <v>609</v>
      </c>
      <c r="K38" s="246" t="s">
        <v>1086</v>
      </c>
      <c r="L38" s="246" t="s">
        <v>1087</v>
      </c>
      <c r="M38" s="246" t="s">
        <v>1003</v>
      </c>
      <c r="N38" s="947">
        <v>3</v>
      </c>
      <c r="O38" s="250" t="s">
        <v>643</v>
      </c>
      <c r="P38" s="272">
        <v>0.2</v>
      </c>
      <c r="Q38" s="340" t="s">
        <v>502</v>
      </c>
      <c r="R38" s="253">
        <v>0.6</v>
      </c>
      <c r="S38" s="254" t="s">
        <v>502</v>
      </c>
      <c r="T38" s="114" t="s">
        <v>527</v>
      </c>
      <c r="U38" s="391">
        <v>1</v>
      </c>
      <c r="V38" s="242" t="s">
        <v>1004</v>
      </c>
      <c r="W38" s="257" t="s">
        <v>464</v>
      </c>
      <c r="X38" s="258" t="s">
        <v>465</v>
      </c>
      <c r="Y38" s="260">
        <v>0.25</v>
      </c>
      <c r="Z38" s="260" t="s">
        <v>466</v>
      </c>
      <c r="AA38" s="260">
        <v>0.15</v>
      </c>
      <c r="AB38" s="282">
        <v>0.4</v>
      </c>
      <c r="AC38" s="260" t="s">
        <v>467</v>
      </c>
      <c r="AD38" s="260"/>
      <c r="AE38" s="262" t="s">
        <v>469</v>
      </c>
      <c r="AF38" s="251">
        <f t="shared" si="0"/>
        <v>8.0000000000000016E-2</v>
      </c>
      <c r="AG38" s="264">
        <f t="shared" si="6"/>
        <v>0.12</v>
      </c>
      <c r="AH38" s="251">
        <v>0</v>
      </c>
      <c r="AI38" s="457" t="s">
        <v>643</v>
      </c>
      <c r="AJ38" s="253">
        <v>0.12</v>
      </c>
      <c r="AK38" s="402" t="s">
        <v>502</v>
      </c>
      <c r="AL38" s="251">
        <v>0.6</v>
      </c>
      <c r="AM38" s="247" t="s">
        <v>502</v>
      </c>
      <c r="AN38" s="247" t="s">
        <v>472</v>
      </c>
      <c r="AO38" s="240"/>
      <c r="AP38" s="240"/>
      <c r="AQ38" s="240"/>
      <c r="AR38" s="240"/>
      <c r="AS38" s="240"/>
      <c r="AT38" s="240"/>
    </row>
    <row r="39" spans="1:46" ht="270" x14ac:dyDescent="0.25">
      <c r="A39" s="240">
        <v>34</v>
      </c>
      <c r="B39" s="294" t="s">
        <v>1005</v>
      </c>
      <c r="C39" s="286" t="s">
        <v>592</v>
      </c>
      <c r="D39" s="242" t="s">
        <v>593</v>
      </c>
      <c r="E39" s="409" t="s">
        <v>473</v>
      </c>
      <c r="F39" s="403" t="s">
        <v>903</v>
      </c>
      <c r="G39" s="277" t="s">
        <v>1090</v>
      </c>
      <c r="H39" s="277" t="s">
        <v>595</v>
      </c>
      <c r="I39" s="277" t="s">
        <v>596</v>
      </c>
      <c r="J39" s="353" t="s">
        <v>457</v>
      </c>
      <c r="K39" s="277" t="s">
        <v>1089</v>
      </c>
      <c r="L39" s="246" t="s">
        <v>597</v>
      </c>
      <c r="M39" s="458" t="s">
        <v>1006</v>
      </c>
      <c r="N39" s="947">
        <v>12</v>
      </c>
      <c r="O39" s="250" t="s">
        <v>656</v>
      </c>
      <c r="P39" s="272">
        <v>0.4</v>
      </c>
      <c r="Q39" s="459" t="s">
        <v>555</v>
      </c>
      <c r="R39" s="253">
        <v>0.8</v>
      </c>
      <c r="S39" s="340" t="s">
        <v>471</v>
      </c>
      <c r="T39" s="251" t="s">
        <v>489</v>
      </c>
      <c r="U39" s="391">
        <v>1</v>
      </c>
      <c r="V39" s="246" t="s">
        <v>1007</v>
      </c>
      <c r="W39" s="257" t="s">
        <v>464</v>
      </c>
      <c r="X39" s="258" t="s">
        <v>465</v>
      </c>
      <c r="Y39" s="260">
        <v>0.25</v>
      </c>
      <c r="Z39" s="260" t="s">
        <v>466</v>
      </c>
      <c r="AA39" s="260">
        <v>0.15</v>
      </c>
      <c r="AB39" s="282">
        <f t="shared" si="1"/>
        <v>0.4</v>
      </c>
      <c r="AC39" s="260" t="s">
        <v>467</v>
      </c>
      <c r="AD39" s="260" t="s">
        <v>468</v>
      </c>
      <c r="AE39" s="262" t="s">
        <v>469</v>
      </c>
      <c r="AF39" s="251">
        <f t="shared" si="0"/>
        <v>0.16000000000000003</v>
      </c>
      <c r="AG39" s="264">
        <f t="shared" si="6"/>
        <v>0.24</v>
      </c>
      <c r="AH39" s="251">
        <v>0</v>
      </c>
      <c r="AI39" s="405" t="s">
        <v>652</v>
      </c>
      <c r="AJ39" s="253">
        <f t="shared" si="19"/>
        <v>0.24</v>
      </c>
      <c r="AK39" s="266" t="s">
        <v>470</v>
      </c>
      <c r="AL39" s="251">
        <v>0.8</v>
      </c>
      <c r="AM39" s="267" t="s">
        <v>471</v>
      </c>
      <c r="AN39" s="247" t="s">
        <v>472</v>
      </c>
      <c r="AO39" s="240"/>
      <c r="AP39" s="240"/>
      <c r="AQ39" s="240"/>
      <c r="AR39" s="240"/>
      <c r="AS39" s="240"/>
      <c r="AT39" s="240"/>
    </row>
    <row r="40" spans="1:46" ht="239.25" x14ac:dyDescent="0.25">
      <c r="A40" s="460">
        <v>35</v>
      </c>
      <c r="B40" s="461" t="s">
        <v>1008</v>
      </c>
      <c r="C40" s="242" t="s">
        <v>592</v>
      </c>
      <c r="D40" s="242" t="s">
        <v>593</v>
      </c>
      <c r="E40" s="462" t="s">
        <v>473</v>
      </c>
      <c r="F40" s="203" t="s">
        <v>398</v>
      </c>
      <c r="G40" s="246" t="s">
        <v>1092</v>
      </c>
      <c r="H40" s="246" t="s">
        <v>598</v>
      </c>
      <c r="I40" s="277" t="s">
        <v>599</v>
      </c>
      <c r="J40" s="247" t="s">
        <v>457</v>
      </c>
      <c r="K40" s="246" t="s">
        <v>1091</v>
      </c>
      <c r="L40" s="246" t="s">
        <v>1009</v>
      </c>
      <c r="M40" s="458" t="s">
        <v>1010</v>
      </c>
      <c r="N40" s="947">
        <v>12</v>
      </c>
      <c r="O40" s="250" t="s">
        <v>656</v>
      </c>
      <c r="P40" s="272">
        <v>0.4</v>
      </c>
      <c r="Q40" s="459" t="s">
        <v>555</v>
      </c>
      <c r="R40" s="253">
        <v>0.8</v>
      </c>
      <c r="S40" s="340" t="s">
        <v>471</v>
      </c>
      <c r="T40" s="251" t="s">
        <v>489</v>
      </c>
      <c r="U40" s="391">
        <v>1</v>
      </c>
      <c r="V40" s="246" t="s">
        <v>1011</v>
      </c>
      <c r="W40" s="257" t="s">
        <v>464</v>
      </c>
      <c r="X40" s="258" t="s">
        <v>465</v>
      </c>
      <c r="Y40" s="260">
        <v>0.25</v>
      </c>
      <c r="Z40" s="260" t="s">
        <v>494</v>
      </c>
      <c r="AA40" s="260">
        <v>0.25</v>
      </c>
      <c r="AB40" s="282">
        <f t="shared" si="1"/>
        <v>0.5</v>
      </c>
      <c r="AC40" s="260" t="s">
        <v>467</v>
      </c>
      <c r="AD40" s="260" t="s">
        <v>468</v>
      </c>
      <c r="AE40" s="262" t="s">
        <v>469</v>
      </c>
      <c r="AF40" s="251">
        <f t="shared" si="0"/>
        <v>0.2</v>
      </c>
      <c r="AG40" s="264">
        <f t="shared" si="6"/>
        <v>0.2</v>
      </c>
      <c r="AH40" s="251">
        <v>0</v>
      </c>
      <c r="AI40" s="265" t="s">
        <v>647</v>
      </c>
      <c r="AJ40" s="253">
        <f t="shared" si="19"/>
        <v>0.2</v>
      </c>
      <c r="AK40" s="266" t="s">
        <v>470</v>
      </c>
      <c r="AL40" s="251">
        <v>0.8</v>
      </c>
      <c r="AM40" s="267" t="s">
        <v>471</v>
      </c>
      <c r="AN40" s="247" t="s">
        <v>472</v>
      </c>
      <c r="AO40" s="240"/>
      <c r="AP40" s="240"/>
      <c r="AQ40" s="240"/>
      <c r="AR40" s="240"/>
      <c r="AS40" s="240"/>
      <c r="AT40" s="240"/>
    </row>
    <row r="41" spans="1:46" ht="270" x14ac:dyDescent="0.25">
      <c r="A41" s="460">
        <v>36</v>
      </c>
      <c r="B41" s="431" t="s">
        <v>1012</v>
      </c>
      <c r="C41" s="202" t="s">
        <v>592</v>
      </c>
      <c r="D41" s="276" t="s">
        <v>600</v>
      </c>
      <c r="E41" s="409" t="s">
        <v>473</v>
      </c>
      <c r="F41" s="463" t="s">
        <v>601</v>
      </c>
      <c r="G41" s="277" t="s">
        <v>1094</v>
      </c>
      <c r="H41" s="276" t="s">
        <v>602</v>
      </c>
      <c r="I41" s="277" t="s">
        <v>603</v>
      </c>
      <c r="J41" s="353" t="s">
        <v>457</v>
      </c>
      <c r="K41" s="246" t="s">
        <v>1093</v>
      </c>
      <c r="L41" s="246" t="s">
        <v>1013</v>
      </c>
      <c r="M41" s="246" t="s">
        <v>1014</v>
      </c>
      <c r="N41" s="460">
        <v>12</v>
      </c>
      <c r="O41" s="250" t="s">
        <v>647</v>
      </c>
      <c r="P41" s="272">
        <v>0.4</v>
      </c>
      <c r="Q41" s="459" t="s">
        <v>555</v>
      </c>
      <c r="R41" s="253">
        <v>0.6</v>
      </c>
      <c r="S41" s="254" t="s">
        <v>502</v>
      </c>
      <c r="T41" s="251" t="s">
        <v>527</v>
      </c>
      <c r="U41" s="391">
        <v>1</v>
      </c>
      <c r="V41" s="202" t="s">
        <v>1015</v>
      </c>
      <c r="W41" s="257" t="s">
        <v>464</v>
      </c>
      <c r="X41" s="258" t="s">
        <v>465</v>
      </c>
      <c r="Y41" s="260">
        <v>0.25</v>
      </c>
      <c r="Z41" s="260" t="s">
        <v>494</v>
      </c>
      <c r="AA41" s="260">
        <v>0.25</v>
      </c>
      <c r="AB41" s="282">
        <f t="shared" si="1"/>
        <v>0.5</v>
      </c>
      <c r="AC41" s="464" t="s">
        <v>467</v>
      </c>
      <c r="AD41" s="464" t="s">
        <v>468</v>
      </c>
      <c r="AE41" s="465" t="s">
        <v>469</v>
      </c>
      <c r="AF41" s="251">
        <f t="shared" si="0"/>
        <v>0.2</v>
      </c>
      <c r="AG41" s="264">
        <f t="shared" si="6"/>
        <v>0.2</v>
      </c>
      <c r="AH41" s="251">
        <v>0</v>
      </c>
      <c r="AI41" s="405" t="s">
        <v>652</v>
      </c>
      <c r="AJ41" s="253">
        <f t="shared" si="19"/>
        <v>0.2</v>
      </c>
      <c r="AK41" s="402" t="s">
        <v>502</v>
      </c>
      <c r="AL41" s="251"/>
      <c r="AM41" s="267" t="s">
        <v>502</v>
      </c>
      <c r="AN41" s="247" t="s">
        <v>472</v>
      </c>
      <c r="AO41" s="240"/>
      <c r="AP41" s="240"/>
      <c r="AQ41" s="240"/>
      <c r="AR41" s="240"/>
      <c r="AS41" s="240"/>
      <c r="AT41" s="240"/>
    </row>
    <row r="42" spans="1:46" ht="409.5" x14ac:dyDescent="0.25">
      <c r="A42" s="240">
        <v>37</v>
      </c>
      <c r="B42" s="377" t="s">
        <v>901</v>
      </c>
      <c r="C42" s="242" t="s">
        <v>592</v>
      </c>
      <c r="D42" s="242" t="s">
        <v>593</v>
      </c>
      <c r="E42" s="243" t="s">
        <v>490</v>
      </c>
      <c r="F42" s="203" t="s">
        <v>1097</v>
      </c>
      <c r="G42" s="246" t="s">
        <v>1096</v>
      </c>
      <c r="H42" s="246" t="s">
        <v>1095</v>
      </c>
      <c r="I42" s="246" t="s">
        <v>605</v>
      </c>
      <c r="J42" s="247" t="s">
        <v>888</v>
      </c>
      <c r="K42" s="246" t="s">
        <v>1098</v>
      </c>
      <c r="L42" s="289" t="s">
        <v>606</v>
      </c>
      <c r="M42" s="494" t="s">
        <v>1016</v>
      </c>
      <c r="N42" s="466">
        <v>12</v>
      </c>
      <c r="O42" s="250" t="s">
        <v>647</v>
      </c>
      <c r="P42" s="272">
        <v>0.4</v>
      </c>
      <c r="Q42" s="340" t="s">
        <v>502</v>
      </c>
      <c r="R42" s="253">
        <v>0.6</v>
      </c>
      <c r="S42" s="254" t="s">
        <v>502</v>
      </c>
      <c r="T42" s="114" t="s">
        <v>527</v>
      </c>
      <c r="U42" s="391">
        <v>1</v>
      </c>
      <c r="V42" s="246" t="s">
        <v>1017</v>
      </c>
      <c r="W42" s="257" t="s">
        <v>464</v>
      </c>
      <c r="X42" s="258" t="s">
        <v>465</v>
      </c>
      <c r="Y42" s="260">
        <v>0.25</v>
      </c>
      <c r="Z42" s="260" t="s">
        <v>466</v>
      </c>
      <c r="AA42" s="260">
        <v>0.15</v>
      </c>
      <c r="AB42" s="282">
        <f t="shared" si="1"/>
        <v>0.4</v>
      </c>
      <c r="AC42" s="260" t="s">
        <v>467</v>
      </c>
      <c r="AD42" s="260" t="s">
        <v>468</v>
      </c>
      <c r="AE42" s="262" t="s">
        <v>469</v>
      </c>
      <c r="AF42" s="251">
        <f t="shared" si="0"/>
        <v>0.16000000000000003</v>
      </c>
      <c r="AG42" s="264">
        <f t="shared" si="6"/>
        <v>0.24</v>
      </c>
      <c r="AH42" s="251">
        <v>0</v>
      </c>
      <c r="AI42" s="265" t="s">
        <v>643</v>
      </c>
      <c r="AJ42" s="253">
        <f t="shared" si="19"/>
        <v>0.24</v>
      </c>
      <c r="AK42" s="402" t="s">
        <v>502</v>
      </c>
      <c r="AL42" s="251">
        <v>0.6</v>
      </c>
      <c r="AM42" s="267" t="s">
        <v>502</v>
      </c>
      <c r="AN42" s="247" t="s">
        <v>472</v>
      </c>
      <c r="AO42" s="240"/>
      <c r="AP42" s="240"/>
      <c r="AQ42" s="240"/>
      <c r="AR42" s="240"/>
      <c r="AS42" s="240"/>
      <c r="AT42" s="240"/>
    </row>
    <row r="43" spans="1:46" ht="324" x14ac:dyDescent="0.25">
      <c r="A43" s="240">
        <v>38</v>
      </c>
      <c r="B43" s="377" t="s">
        <v>604</v>
      </c>
      <c r="C43" s="242" t="s">
        <v>592</v>
      </c>
      <c r="D43" s="242" t="s">
        <v>593</v>
      </c>
      <c r="E43" s="243" t="s">
        <v>473</v>
      </c>
      <c r="F43" s="467" t="s">
        <v>1018</v>
      </c>
      <c r="G43" s="397" t="s">
        <v>1099</v>
      </c>
      <c r="H43" s="468" t="s">
        <v>607</v>
      </c>
      <c r="I43" s="246" t="s">
        <v>608</v>
      </c>
      <c r="J43" s="247" t="s">
        <v>609</v>
      </c>
      <c r="K43" s="277" t="s">
        <v>1100</v>
      </c>
      <c r="L43" s="246" t="s">
        <v>610</v>
      </c>
      <c r="M43" s="361" t="s">
        <v>1019</v>
      </c>
      <c r="N43" s="404">
        <v>24</v>
      </c>
      <c r="O43" s="250" t="s">
        <v>652</v>
      </c>
      <c r="P43" s="272">
        <v>0.6</v>
      </c>
      <c r="Q43" s="459" t="s">
        <v>555</v>
      </c>
      <c r="R43" s="253">
        <v>0.4</v>
      </c>
      <c r="S43" s="254" t="s">
        <v>502</v>
      </c>
      <c r="T43" s="272" t="s">
        <v>498</v>
      </c>
      <c r="U43" s="391">
        <v>1</v>
      </c>
      <c r="V43" s="202" t="s">
        <v>1020</v>
      </c>
      <c r="W43" s="257" t="s">
        <v>464</v>
      </c>
      <c r="X43" s="258" t="s">
        <v>465</v>
      </c>
      <c r="Y43" s="260">
        <v>0.25</v>
      </c>
      <c r="Z43" s="260" t="s">
        <v>494</v>
      </c>
      <c r="AA43" s="260">
        <v>0.25</v>
      </c>
      <c r="AB43" s="282">
        <f t="shared" ref="AB43:AB44" si="25">(Y43+AA43)</f>
        <v>0.5</v>
      </c>
      <c r="AC43" s="260" t="s">
        <v>467</v>
      </c>
      <c r="AD43" s="260" t="s">
        <v>468</v>
      </c>
      <c r="AE43" s="262" t="s">
        <v>469</v>
      </c>
      <c r="AF43" s="251">
        <f t="shared" si="0"/>
        <v>0.3</v>
      </c>
      <c r="AG43" s="264">
        <f t="shared" si="6"/>
        <v>0.3</v>
      </c>
      <c r="AH43" s="251">
        <v>0</v>
      </c>
      <c r="AI43" s="405" t="s">
        <v>652</v>
      </c>
      <c r="AJ43" s="253">
        <f t="shared" si="19"/>
        <v>0.3</v>
      </c>
      <c r="AK43" s="402" t="s">
        <v>502</v>
      </c>
      <c r="AL43" s="251">
        <v>0.6</v>
      </c>
      <c r="AM43" s="267" t="s">
        <v>502</v>
      </c>
      <c r="AN43" s="247" t="s">
        <v>472</v>
      </c>
      <c r="AO43" s="240"/>
      <c r="AP43" s="240"/>
      <c r="AQ43" s="240"/>
      <c r="AR43" s="240"/>
      <c r="AS43" s="240"/>
      <c r="AT43" s="240"/>
    </row>
    <row r="44" spans="1:46" ht="409.5" x14ac:dyDescent="0.25">
      <c r="A44" s="240">
        <v>39</v>
      </c>
      <c r="B44" s="469" t="s">
        <v>388</v>
      </c>
      <c r="C44" s="202" t="s">
        <v>611</v>
      </c>
      <c r="D44" s="202" t="s">
        <v>612</v>
      </c>
      <c r="E44" s="296" t="s">
        <v>490</v>
      </c>
      <c r="F44" s="244" t="s">
        <v>613</v>
      </c>
      <c r="G44" s="245" t="s">
        <v>1101</v>
      </c>
      <c r="H44" s="246" t="s">
        <v>614</v>
      </c>
      <c r="I44" s="246" t="s">
        <v>615</v>
      </c>
      <c r="J44" s="247" t="s">
        <v>457</v>
      </c>
      <c r="K44" s="470" t="s">
        <v>616</v>
      </c>
      <c r="L44" s="471" t="s">
        <v>617</v>
      </c>
      <c r="M44" s="472" t="s">
        <v>1021</v>
      </c>
      <c r="N44" s="460">
        <v>24</v>
      </c>
      <c r="O44" s="250" t="s">
        <v>647</v>
      </c>
      <c r="P44" s="272">
        <v>0.4</v>
      </c>
      <c r="Q44" s="349" t="s">
        <v>470</v>
      </c>
      <c r="R44" s="253">
        <v>0.8</v>
      </c>
      <c r="S44" s="254" t="s">
        <v>471</v>
      </c>
      <c r="T44" s="114" t="s">
        <v>489</v>
      </c>
      <c r="U44" s="391">
        <v>4</v>
      </c>
      <c r="V44" s="473" t="s">
        <v>1022</v>
      </c>
      <c r="W44" s="257" t="s">
        <v>464</v>
      </c>
      <c r="X44" s="258" t="s">
        <v>465</v>
      </c>
      <c r="Y44" s="260">
        <v>0.25</v>
      </c>
      <c r="Z44" s="260" t="s">
        <v>466</v>
      </c>
      <c r="AA44" s="260">
        <v>0.15</v>
      </c>
      <c r="AB44" s="282">
        <f t="shared" si="25"/>
        <v>0.4</v>
      </c>
      <c r="AC44" s="260" t="s">
        <v>467</v>
      </c>
      <c r="AD44" s="260" t="s">
        <v>468</v>
      </c>
      <c r="AE44" s="262" t="s">
        <v>469</v>
      </c>
      <c r="AF44" s="251">
        <f t="shared" si="0"/>
        <v>0.16000000000000003</v>
      </c>
      <c r="AG44" s="264">
        <f t="shared" si="6"/>
        <v>0.24</v>
      </c>
      <c r="AH44" s="251">
        <v>0</v>
      </c>
      <c r="AI44" s="265" t="s">
        <v>643</v>
      </c>
      <c r="AJ44" s="253">
        <f t="shared" ref="AJ44:AJ45" si="26">AG44-AH44</f>
        <v>0.24</v>
      </c>
      <c r="AK44" s="402" t="s">
        <v>502</v>
      </c>
      <c r="AL44" s="251">
        <v>0.6</v>
      </c>
      <c r="AM44" s="267" t="s">
        <v>502</v>
      </c>
      <c r="AN44" s="247" t="s">
        <v>472</v>
      </c>
      <c r="AO44" s="240"/>
      <c r="AP44" s="240"/>
      <c r="AQ44" s="240"/>
      <c r="AR44" s="240"/>
      <c r="AS44" s="240"/>
      <c r="AT44" s="240"/>
    </row>
    <row r="45" spans="1:46" ht="270" x14ac:dyDescent="0.25">
      <c r="A45" s="240">
        <v>40</v>
      </c>
      <c r="B45" s="469" t="s">
        <v>388</v>
      </c>
      <c r="C45" s="202" t="s">
        <v>611</v>
      </c>
      <c r="D45" s="202" t="s">
        <v>612</v>
      </c>
      <c r="E45" s="296" t="s">
        <v>454</v>
      </c>
      <c r="F45" s="474" t="s">
        <v>401</v>
      </c>
      <c r="G45" s="246" t="s">
        <v>1127</v>
      </c>
      <c r="H45" s="246" t="s">
        <v>618</v>
      </c>
      <c r="I45" s="246" t="s">
        <v>619</v>
      </c>
      <c r="J45" s="247" t="s">
        <v>457</v>
      </c>
      <c r="K45" s="471" t="s">
        <v>1102</v>
      </c>
      <c r="L45" s="475" t="s">
        <v>620</v>
      </c>
      <c r="M45" s="476" t="s">
        <v>1023</v>
      </c>
      <c r="N45" s="460">
        <v>24</v>
      </c>
      <c r="O45" s="250" t="s">
        <v>647</v>
      </c>
      <c r="P45" s="272">
        <v>0.4</v>
      </c>
      <c r="Q45" s="349" t="s">
        <v>470</v>
      </c>
      <c r="R45" s="253">
        <v>0.8</v>
      </c>
      <c r="S45" s="254" t="s">
        <v>471</v>
      </c>
      <c r="T45" s="251" t="s">
        <v>527</v>
      </c>
      <c r="U45" s="391">
        <v>3</v>
      </c>
      <c r="V45" s="246" t="s">
        <v>1024</v>
      </c>
      <c r="W45" s="343" t="s">
        <v>464</v>
      </c>
      <c r="X45" s="477" t="s">
        <v>528</v>
      </c>
      <c r="Y45" s="478">
        <v>0.15</v>
      </c>
      <c r="Z45" s="478" t="s">
        <v>466</v>
      </c>
      <c r="AA45" s="478">
        <v>0.15</v>
      </c>
      <c r="AB45" s="479">
        <f t="shared" si="1"/>
        <v>0.3</v>
      </c>
      <c r="AC45" s="480" t="s">
        <v>467</v>
      </c>
      <c r="AD45" s="480" t="s">
        <v>468</v>
      </c>
      <c r="AE45" s="480" t="s">
        <v>469</v>
      </c>
      <c r="AF45" s="251">
        <f t="shared" si="0"/>
        <v>0.12</v>
      </c>
      <c r="AG45" s="264">
        <f t="shared" si="6"/>
        <v>0.28000000000000003</v>
      </c>
      <c r="AH45" s="251">
        <f>AG45*1</f>
        <v>0.28000000000000003</v>
      </c>
      <c r="AI45" s="481" t="s">
        <v>643</v>
      </c>
      <c r="AJ45" s="253">
        <f t="shared" si="26"/>
        <v>0</v>
      </c>
      <c r="AK45" s="482" t="s">
        <v>470</v>
      </c>
      <c r="AL45" s="324">
        <v>0.8</v>
      </c>
      <c r="AM45" s="320" t="s">
        <v>471</v>
      </c>
      <c r="AN45" s="247" t="s">
        <v>472</v>
      </c>
      <c r="AO45" s="240"/>
      <c r="AP45" s="240"/>
      <c r="AQ45" s="240"/>
      <c r="AR45" s="240"/>
      <c r="AS45" s="240"/>
      <c r="AT45" s="240"/>
    </row>
    <row r="46" spans="1:46" ht="234.75" x14ac:dyDescent="0.25">
      <c r="A46" s="240">
        <v>41</v>
      </c>
      <c r="B46" s="469" t="s">
        <v>388</v>
      </c>
      <c r="C46" s="202" t="s">
        <v>611</v>
      </c>
      <c r="D46" s="202" t="s">
        <v>612</v>
      </c>
      <c r="E46" s="296" t="s">
        <v>454</v>
      </c>
      <c r="F46" s="483" t="s">
        <v>389</v>
      </c>
      <c r="G46" s="245" t="s">
        <v>1106</v>
      </c>
      <c r="H46" s="246" t="s">
        <v>614</v>
      </c>
      <c r="I46" s="246" t="s">
        <v>1104</v>
      </c>
      <c r="J46" s="247" t="s">
        <v>479</v>
      </c>
      <c r="K46" s="246" t="s">
        <v>1105</v>
      </c>
      <c r="L46" s="246" t="s">
        <v>1103</v>
      </c>
      <c r="M46" s="484" t="s">
        <v>1025</v>
      </c>
      <c r="N46" s="270">
        <v>10</v>
      </c>
      <c r="O46" s="250" t="s">
        <v>647</v>
      </c>
      <c r="P46" s="324">
        <v>0.4</v>
      </c>
      <c r="Q46" s="325" t="s">
        <v>470</v>
      </c>
      <c r="R46" s="326">
        <v>0.8</v>
      </c>
      <c r="S46" s="254" t="s">
        <v>471</v>
      </c>
      <c r="T46" s="485" t="s">
        <v>489</v>
      </c>
      <c r="U46" s="428">
        <v>5</v>
      </c>
      <c r="V46" s="486" t="s">
        <v>621</v>
      </c>
      <c r="W46" s="257" t="s">
        <v>464</v>
      </c>
      <c r="X46" s="258" t="s">
        <v>465</v>
      </c>
      <c r="Y46" s="260">
        <v>0.25</v>
      </c>
      <c r="Z46" s="260" t="s">
        <v>466</v>
      </c>
      <c r="AA46" s="260">
        <v>0.15</v>
      </c>
      <c r="AB46" s="282">
        <f t="shared" ref="AB46" si="27">(Y46+AA46)</f>
        <v>0.4</v>
      </c>
      <c r="AC46" s="260" t="s">
        <v>467</v>
      </c>
      <c r="AD46" s="260" t="s">
        <v>468</v>
      </c>
      <c r="AE46" s="262" t="s">
        <v>469</v>
      </c>
      <c r="AF46" s="251">
        <f t="shared" si="0"/>
        <v>0.16000000000000003</v>
      </c>
      <c r="AG46" s="264">
        <f t="shared" si="6"/>
        <v>0.24</v>
      </c>
      <c r="AH46" s="251">
        <v>0</v>
      </c>
      <c r="AI46" s="265" t="s">
        <v>643</v>
      </c>
      <c r="AJ46" s="253">
        <f t="shared" ref="AJ46" si="28">AG46-AH46</f>
        <v>0.24</v>
      </c>
      <c r="AK46" s="402" t="s">
        <v>502</v>
      </c>
      <c r="AL46" s="251">
        <v>0.6</v>
      </c>
      <c r="AM46" s="267" t="s">
        <v>502</v>
      </c>
      <c r="AN46" s="247" t="s">
        <v>472</v>
      </c>
      <c r="AO46" s="240"/>
      <c r="AP46" s="240"/>
      <c r="AQ46" s="240"/>
      <c r="AR46" s="240"/>
      <c r="AS46" s="240"/>
      <c r="AT46" s="240"/>
    </row>
    <row r="47" spans="1:46" ht="270.75" x14ac:dyDescent="0.25">
      <c r="A47" s="240">
        <v>42</v>
      </c>
      <c r="B47" s="469" t="s">
        <v>388</v>
      </c>
      <c r="C47" s="202" t="s">
        <v>611</v>
      </c>
      <c r="D47" s="202" t="s">
        <v>612</v>
      </c>
      <c r="E47" s="296" t="s">
        <v>454</v>
      </c>
      <c r="F47" s="487" t="s">
        <v>391</v>
      </c>
      <c r="G47" s="245" t="s">
        <v>1107</v>
      </c>
      <c r="H47" s="246" t="s">
        <v>1108</v>
      </c>
      <c r="I47" s="202" t="s">
        <v>622</v>
      </c>
      <c r="J47" s="247" t="s">
        <v>479</v>
      </c>
      <c r="K47" s="246" t="s">
        <v>549</v>
      </c>
      <c r="L47" s="242" t="s">
        <v>550</v>
      </c>
      <c r="M47" s="488" t="s">
        <v>1128</v>
      </c>
      <c r="N47" s="113">
        <v>24</v>
      </c>
      <c r="O47" s="250" t="s">
        <v>647</v>
      </c>
      <c r="P47" s="324">
        <v>0.4</v>
      </c>
      <c r="Q47" s="325" t="s">
        <v>470</v>
      </c>
      <c r="R47" s="326">
        <v>0.8</v>
      </c>
      <c r="S47" s="254" t="s">
        <v>471</v>
      </c>
      <c r="T47" s="485" t="s">
        <v>489</v>
      </c>
      <c r="U47" s="428">
        <v>3</v>
      </c>
      <c r="V47" s="489" t="s">
        <v>623</v>
      </c>
      <c r="W47" s="257" t="s">
        <v>464</v>
      </c>
      <c r="X47" s="258" t="s">
        <v>465</v>
      </c>
      <c r="Y47" s="260">
        <v>0.25</v>
      </c>
      <c r="Z47" s="260" t="s">
        <v>466</v>
      </c>
      <c r="AA47" s="260">
        <v>0.15</v>
      </c>
      <c r="AB47" s="282">
        <f t="shared" ref="AB47:AB48" si="29">(Y47+AA47)</f>
        <v>0.4</v>
      </c>
      <c r="AC47" s="260" t="s">
        <v>467</v>
      </c>
      <c r="AD47" s="260" t="s">
        <v>468</v>
      </c>
      <c r="AE47" s="262" t="s">
        <v>469</v>
      </c>
      <c r="AF47" s="251">
        <f t="shared" si="0"/>
        <v>0.16000000000000003</v>
      </c>
      <c r="AG47" s="264">
        <f t="shared" si="6"/>
        <v>0.24</v>
      </c>
      <c r="AH47" s="251">
        <v>0</v>
      </c>
      <c r="AI47" s="265" t="s">
        <v>643</v>
      </c>
      <c r="AJ47" s="253">
        <f t="shared" ref="AJ47:AJ48" si="30">AG47-AH47</f>
        <v>0.24</v>
      </c>
      <c r="AK47" s="402" t="s">
        <v>502</v>
      </c>
      <c r="AL47" s="251">
        <v>0.6</v>
      </c>
      <c r="AM47" s="267" t="s">
        <v>502</v>
      </c>
      <c r="AN47" s="247" t="s">
        <v>472</v>
      </c>
      <c r="AO47" s="240"/>
      <c r="AP47" s="240"/>
      <c r="AQ47" s="240"/>
      <c r="AR47" s="240"/>
      <c r="AS47" s="240"/>
      <c r="AT47" s="240"/>
    </row>
    <row r="48" spans="1:46" ht="216.75" x14ac:dyDescent="0.25">
      <c r="A48" s="240">
        <v>43</v>
      </c>
      <c r="B48" s="469" t="s">
        <v>388</v>
      </c>
      <c r="C48" s="202" t="s">
        <v>611</v>
      </c>
      <c r="D48" s="202" t="s">
        <v>612</v>
      </c>
      <c r="E48" s="490" t="s">
        <v>454</v>
      </c>
      <c r="F48" s="491" t="s">
        <v>392</v>
      </c>
      <c r="G48" s="492" t="s">
        <v>1112</v>
      </c>
      <c r="H48" s="246" t="s">
        <v>1111</v>
      </c>
      <c r="I48" s="202" t="s">
        <v>624</v>
      </c>
      <c r="J48" s="247" t="s">
        <v>479</v>
      </c>
      <c r="K48" s="246" t="s">
        <v>1110</v>
      </c>
      <c r="L48" s="246" t="s">
        <v>1109</v>
      </c>
      <c r="M48" s="458" t="s">
        <v>1026</v>
      </c>
      <c r="N48" s="247">
        <v>24</v>
      </c>
      <c r="O48" s="250" t="s">
        <v>647</v>
      </c>
      <c r="P48" s="324">
        <v>0.4</v>
      </c>
      <c r="Q48" s="325" t="s">
        <v>470</v>
      </c>
      <c r="R48" s="326">
        <v>0.8</v>
      </c>
      <c r="S48" s="254" t="s">
        <v>471</v>
      </c>
      <c r="T48" s="251" t="s">
        <v>527</v>
      </c>
      <c r="U48" s="391">
        <v>3</v>
      </c>
      <c r="V48" s="493" t="s">
        <v>625</v>
      </c>
      <c r="W48" s="257" t="s">
        <v>464</v>
      </c>
      <c r="X48" s="258" t="s">
        <v>465</v>
      </c>
      <c r="Y48" s="260">
        <v>0.25</v>
      </c>
      <c r="Z48" s="260" t="s">
        <v>466</v>
      </c>
      <c r="AA48" s="260">
        <v>0.15</v>
      </c>
      <c r="AB48" s="282">
        <f t="shared" si="29"/>
        <v>0.4</v>
      </c>
      <c r="AC48" s="260" t="s">
        <v>467</v>
      </c>
      <c r="AD48" s="260" t="s">
        <v>468</v>
      </c>
      <c r="AE48" s="262" t="s">
        <v>469</v>
      </c>
      <c r="AF48" s="251">
        <f t="shared" si="0"/>
        <v>0.16000000000000003</v>
      </c>
      <c r="AG48" s="264">
        <f t="shared" si="6"/>
        <v>0.24</v>
      </c>
      <c r="AH48" s="251">
        <v>0</v>
      </c>
      <c r="AI48" s="265" t="s">
        <v>643</v>
      </c>
      <c r="AJ48" s="253">
        <f t="shared" si="30"/>
        <v>0.24</v>
      </c>
      <c r="AK48" s="402" t="s">
        <v>502</v>
      </c>
      <c r="AL48" s="251">
        <v>0.6</v>
      </c>
      <c r="AM48" s="267" t="s">
        <v>502</v>
      </c>
      <c r="AN48" s="247" t="s">
        <v>472</v>
      </c>
      <c r="AO48" s="240"/>
      <c r="AP48" s="240"/>
      <c r="AQ48" s="240"/>
      <c r="AR48" s="240"/>
      <c r="AS48" s="240"/>
      <c r="AT48" s="240"/>
    </row>
  </sheetData>
  <autoFilter ref="A5:AT48" xr:uid="{00000000-0001-0000-0000-000000000000}"/>
  <dataConsolidate/>
  <mergeCells count="47">
    <mergeCell ref="J17:J18"/>
    <mergeCell ref="E3:N3"/>
    <mergeCell ref="G4:G5"/>
    <mergeCell ref="E4:E5"/>
    <mergeCell ref="M4:M5"/>
    <mergeCell ref="N4:N5"/>
    <mergeCell ref="L4:L5"/>
    <mergeCell ref="F4:F5"/>
    <mergeCell ref="K4:K5"/>
    <mergeCell ref="I4:I5"/>
    <mergeCell ref="AF3:AN3"/>
    <mergeCell ref="U3:AE3"/>
    <mergeCell ref="AN4:AN5"/>
    <mergeCell ref="AG4:AG5"/>
    <mergeCell ref="AI4:AI5"/>
    <mergeCell ref="AJ4:AJ5"/>
    <mergeCell ref="AK4:AK5"/>
    <mergeCell ref="AL4:AL5"/>
    <mergeCell ref="AM4:AM5"/>
    <mergeCell ref="AH4:AH5"/>
    <mergeCell ref="AF4:AF5"/>
    <mergeCell ref="U4:U5"/>
    <mergeCell ref="V4:V5"/>
    <mergeCell ref="W4:W5"/>
    <mergeCell ref="X4:AE4"/>
    <mergeCell ref="O3:T3"/>
    <mergeCell ref="P4:P5"/>
    <mergeCell ref="Q4:Q5"/>
    <mergeCell ref="R4:R5"/>
    <mergeCell ref="O4:O5"/>
    <mergeCell ref="T4:T5"/>
    <mergeCell ref="S4:S5"/>
    <mergeCell ref="AO3:AT3"/>
    <mergeCell ref="AO4:AO5"/>
    <mergeCell ref="AP4:AP5"/>
    <mergeCell ref="AQ4:AQ5"/>
    <mergeCell ref="AR4:AR5"/>
    <mergeCell ref="AS4:AS5"/>
    <mergeCell ref="AT4:AT5"/>
    <mergeCell ref="D2:J2"/>
    <mergeCell ref="A3:D3"/>
    <mergeCell ref="D4:D5"/>
    <mergeCell ref="H4:H5"/>
    <mergeCell ref="J4:J5"/>
    <mergeCell ref="B4:B5"/>
    <mergeCell ref="A4:A5"/>
    <mergeCell ref="C4:C5"/>
  </mergeCells>
  <conditionalFormatting sqref="O6:O48">
    <cfRule type="containsText" dxfId="31" priority="1" operator="containsText" text="Muy Alta">
      <formula>NOT(ISERROR(SEARCH("Muy Alta",O6)))</formula>
    </cfRule>
    <cfRule type="containsText" dxfId="30" priority="2" operator="containsText" text="Alta">
      <formula>NOT(ISERROR(SEARCH("Alta",O6)))</formula>
    </cfRule>
    <cfRule type="containsText" dxfId="29" priority="3" operator="containsText" text="Media">
      <formula>NOT(ISERROR(SEARCH("Media",O6)))</formula>
    </cfRule>
    <cfRule type="containsText" dxfId="28" priority="4" operator="containsText" text="Baja">
      <formula>NOT(ISERROR(SEARCH("Baja",O6)))</formula>
    </cfRule>
    <cfRule type="containsText" dxfId="27" priority="5" operator="containsText" text="Muy Baja">
      <formula>NOT(ISERROR(SEARCH("Muy Baja",O6)))</formula>
    </cfRule>
  </conditionalFormatting>
  <conditionalFormatting sqref="Q6:Q48">
    <cfRule type="containsText" dxfId="26" priority="16" operator="containsText" text="Leve">
      <formula>NOT(ISERROR(SEARCH("Leve",Q6)))</formula>
    </cfRule>
    <cfRule type="containsText" dxfId="25" priority="17" operator="containsText" text="Menor">
      <formula>NOT(ISERROR(SEARCH("Menor",Q6)))</formula>
    </cfRule>
    <cfRule type="containsText" dxfId="24" priority="18" operator="containsText" text="Moderado">
      <formula>NOT(ISERROR(SEARCH("Moderado",Q6)))</formula>
    </cfRule>
    <cfRule type="containsText" dxfId="23" priority="19" operator="containsText" text="Mayor">
      <formula>NOT(ISERROR(SEARCH("Mayor",Q6)))</formula>
    </cfRule>
    <cfRule type="containsText" dxfId="22" priority="20" operator="containsText" text="Catastrófico">
      <formula>NOT(ISERROR(SEARCH("Catastrófico",Q6)))</formula>
    </cfRule>
  </conditionalFormatting>
  <conditionalFormatting sqref="S6:S48">
    <cfRule type="containsText" dxfId="21" priority="12" operator="containsText" text="Bajo">
      <formula>NOT(ISERROR(SEARCH("Bajo",S6)))</formula>
    </cfRule>
    <cfRule type="containsText" dxfId="20" priority="13" operator="containsText" text="Moderado">
      <formula>NOT(ISERROR(SEARCH("Moderado",S6)))</formula>
    </cfRule>
    <cfRule type="containsText" dxfId="19" priority="14" operator="containsText" text="Alto">
      <formula>NOT(ISERROR(SEARCH("Alto",S6)))</formula>
    </cfRule>
    <cfRule type="containsText" dxfId="18" priority="15" operator="containsText" text="Extremo">
      <formula>NOT(ISERROR(SEARCH("Extremo",S6)))</formula>
    </cfRule>
  </conditionalFormatting>
  <conditionalFormatting sqref="T27:T45">
    <cfRule type="containsText" dxfId="17" priority="21" operator="containsText" text="Extremo">
      <formula>NOT(ISERROR(SEARCH("Extremo",T27)))</formula>
    </cfRule>
    <cfRule type="containsText" dxfId="16" priority="22" operator="containsText" text="Alto">
      <formula>NOT(ISERROR(SEARCH("Alto",T27)))</formula>
    </cfRule>
    <cfRule type="containsText" dxfId="15" priority="23" operator="containsText" text="Moderado">
      <formula>NOT(ISERROR(SEARCH("Moderado",T27)))</formula>
    </cfRule>
    <cfRule type="containsText" dxfId="14" priority="24" operator="containsText" text="Bajo">
      <formula>NOT(ISERROR(SEARCH("Bajo",T27)))</formula>
    </cfRule>
  </conditionalFormatting>
  <conditionalFormatting sqref="AI6:AI48">
    <cfRule type="containsText" dxfId="13" priority="7" operator="containsText" text="Muy Alta">
      <formula>NOT(ISERROR(SEARCH("Muy Alta",AI6)))</formula>
    </cfRule>
    <cfRule type="containsText" dxfId="12" priority="8" operator="containsText" text="Alta">
      <formula>NOT(ISERROR(SEARCH("Alta",AI6)))</formula>
    </cfRule>
    <cfRule type="containsText" dxfId="11" priority="9" operator="containsText" text="Media">
      <formula>NOT(ISERROR(SEARCH("Media",AI6)))</formula>
    </cfRule>
    <cfRule type="containsText" dxfId="10" priority="10" operator="containsText" text="Baja">
      <formula>NOT(ISERROR(SEARCH("Baja",AI6)))</formula>
    </cfRule>
    <cfRule type="containsText" dxfId="9" priority="11" operator="containsText" text="Muy Baja">
      <formula>NOT(ISERROR(SEARCH("Muy Baja",AI6)))</formula>
    </cfRule>
  </conditionalFormatting>
  <conditionalFormatting sqref="AK6:AK48">
    <cfRule type="containsText" dxfId="8" priority="6" operator="containsText" text="Leve">
      <formula>NOT(ISERROR(SEARCH("Leve",AK6)))</formula>
    </cfRule>
    <cfRule type="containsText" dxfId="7" priority="205" operator="containsText" text="Catastrófico">
      <formula>NOT(ISERROR(SEARCH("Catastrófico",AK6)))</formula>
    </cfRule>
    <cfRule type="containsText" dxfId="6" priority="206" operator="containsText" text="Mayor">
      <formula>NOT(ISERROR(SEARCH("Mayor",AK6)))</formula>
    </cfRule>
    <cfRule type="containsText" dxfId="5" priority="207" operator="containsText" text="Moderado">
      <formula>NOT(ISERROR(SEARCH("Moderado",AK6)))</formula>
    </cfRule>
    <cfRule type="containsText" dxfId="4" priority="208" operator="containsText" text="Menor">
      <formula>NOT(ISERROR(SEARCH("Menor",AK6)))</formula>
    </cfRule>
  </conditionalFormatting>
  <conditionalFormatting sqref="AM6:AM48">
    <cfRule type="containsText" dxfId="3" priority="33" operator="containsText" text="Extremo">
      <formula>NOT(ISERROR(SEARCH("Extremo",AM6)))</formula>
    </cfRule>
    <cfRule type="containsText" dxfId="2" priority="34" operator="containsText" text="Alto">
      <formula>NOT(ISERROR(SEARCH("Alto",AM6)))</formula>
    </cfRule>
    <cfRule type="containsText" dxfId="1" priority="35" operator="containsText" text="Moderado">
      <formula>NOT(ISERROR(SEARCH("Moderado",AM6)))</formula>
    </cfRule>
    <cfRule type="containsText" dxfId="0" priority="36" operator="containsText" text="Bajo">
      <formula>NOT(ISERROR(SEARCH("Bajo",AM6)))</formula>
    </cfRule>
  </conditionalFormatting>
  <dataValidations count="5">
    <dataValidation type="list" allowBlank="1" showInputMessage="1" showErrorMessage="1" sqref="S6:S48 AM6:AM48" xr:uid="{C83AFBF8-BC7E-42FD-9056-F5F464E90F98}">
      <formula1>"Extremo,Alto,Moderado,Bajo"</formula1>
    </dataValidation>
    <dataValidation type="list" allowBlank="1" showInputMessage="1" showErrorMessage="1" sqref="Q6:Q48" xr:uid="{AB195CC9-AECE-4DAB-89FB-FA9AF2711D09}">
      <formula1>"Leve,Menor,Moderado,Mayor,Catastrofico"</formula1>
    </dataValidation>
    <dataValidation type="list" allowBlank="1" showInputMessage="1" showErrorMessage="1" sqref="AI6:AI48" xr:uid="{FBDBA337-14CC-4F66-B041-67E06243BF28}">
      <formula1>"Muy Alta,Alta,Media,Baja,Muy Baja"</formula1>
    </dataValidation>
    <dataValidation type="list" allowBlank="1" showInputMessage="1" showErrorMessage="1" sqref="AK6:AK48" xr:uid="{9C910FAA-09DB-4FB9-AA78-29A86FFB3D3C}">
      <formula1>"Leve,Menor,Moderado,Mayor,Catastrófico"</formula1>
    </dataValidation>
    <dataValidation type="list" allowBlank="1" showInputMessage="1" showErrorMessage="1" sqref="J6:J48" xr:uid="{4BB6B205-2AE6-46D6-95BE-2F1DB7562616}">
      <formula1>"GESTIÓN,CORRUPCIÓN,SEGURIDAD DE LA INFORMACIÓN,FISCALES"</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E0D5D34-B0EB-45FF-9B81-66D5F744065F}">
          <x14:formula1>
            <xm:f>' Análisis de Contexto 2023'!#REF!</xm:f>
          </x14:formula1>
          <xm:sqref>E42:E45 T43:T45 P9:P10 R9:R10 R42:R45 AJ21 W42:AA48 AC42:AE48 P21:P25 R13 O12:P12 P13 R19 P30 R21:R25 R30 AA28:AA32 W28:Y32 P33 E6:E34 P19 Z28:Z34 W34:Y34 AA34 P43:P45 AL29:AL48 AC34:AE40 P36:P38 T7:T40 E36:E40 R33:R40 W35:AA40 AL6:AL26 AC6:AE32 W6:AA27</xm:sqref>
        </x14:dataValidation>
        <x14:dataValidation type="list" allowBlank="1" showInputMessage="1" showErrorMessage="1" xr:uid="{0A2B3F36-1544-4F28-92E1-D2C31AB42C49}">
          <x14:formula1>
            <xm:f>'Tabla Probabilidad'!$B$4:$B$8</xm:f>
          </x14:formula1>
          <xm:sqref>O6:O11 O13:O48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9C4C-0483-4379-821D-67CF69B6DF7D}">
  <dimension ref="A1:CU140"/>
  <sheetViews>
    <sheetView showGridLines="0" topLeftCell="A6" zoomScale="53" zoomScaleNormal="53" workbookViewId="0">
      <selection activeCell="AW36" sqref="AW35:AW36"/>
    </sheetView>
  </sheetViews>
  <sheetFormatPr baseColWidth="10" defaultColWidth="11.42578125" defaultRowHeight="15" x14ac:dyDescent="0.25"/>
  <cols>
    <col min="2" max="39" width="5.7109375" customWidth="1"/>
    <col min="41" max="46" width="5.7109375" customWidth="1"/>
  </cols>
  <sheetData>
    <row r="1" spans="1:99"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row>
    <row r="2" spans="1:99" ht="18" customHeight="1" x14ac:dyDescent="0.25">
      <c r="A2" s="10"/>
      <c r="B2" s="675" t="s">
        <v>626</v>
      </c>
      <c r="C2" s="675"/>
      <c r="D2" s="675"/>
      <c r="E2" s="675"/>
      <c r="F2" s="675"/>
      <c r="G2" s="675"/>
      <c r="H2" s="675"/>
      <c r="I2" s="675"/>
      <c r="J2" s="676" t="s">
        <v>15</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1:99" ht="18.75" customHeight="1" x14ac:dyDescent="0.25">
      <c r="A3" s="10"/>
      <c r="B3" s="675"/>
      <c r="C3" s="675"/>
      <c r="D3" s="675"/>
      <c r="E3" s="675"/>
      <c r="F3" s="675"/>
      <c r="G3" s="675"/>
      <c r="H3" s="675"/>
      <c r="I3" s="675"/>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1:99" ht="15" customHeight="1" x14ac:dyDescent="0.25">
      <c r="A4" s="10"/>
      <c r="B4" s="675"/>
      <c r="C4" s="675"/>
      <c r="D4" s="675"/>
      <c r="E4" s="675"/>
      <c r="F4" s="675"/>
      <c r="G4" s="675"/>
      <c r="H4" s="675"/>
      <c r="I4" s="675"/>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1:99" ht="15.75" thickBot="1"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1:99" ht="15" customHeight="1" x14ac:dyDescent="0.25">
      <c r="A6" s="10"/>
      <c r="B6" s="677" t="s">
        <v>627</v>
      </c>
      <c r="C6" s="677"/>
      <c r="D6" s="678"/>
      <c r="E6" s="679" t="s">
        <v>628</v>
      </c>
      <c r="F6" s="680"/>
      <c r="G6" s="680"/>
      <c r="H6" s="680"/>
      <c r="I6" s="681"/>
      <c r="J6" s="761"/>
      <c r="K6" s="762"/>
      <c r="L6" s="762"/>
      <c r="M6" s="762"/>
      <c r="N6" s="762"/>
      <c r="O6" s="763"/>
      <c r="P6" s="770"/>
      <c r="Q6" s="771"/>
      <c r="R6" s="771"/>
      <c r="S6" s="771"/>
      <c r="T6" s="771"/>
      <c r="U6" s="772"/>
      <c r="V6" s="706"/>
      <c r="W6" s="707"/>
      <c r="X6" s="707"/>
      <c r="Y6" s="707"/>
      <c r="Z6" s="707"/>
      <c r="AA6" s="708"/>
      <c r="AB6" s="706"/>
      <c r="AC6" s="707"/>
      <c r="AD6" s="707"/>
      <c r="AE6" s="707"/>
      <c r="AF6" s="707"/>
      <c r="AG6" s="708"/>
      <c r="AH6" s="688"/>
      <c r="AI6" s="689"/>
      <c r="AJ6" s="689"/>
      <c r="AK6" s="689"/>
      <c r="AL6" s="689"/>
      <c r="AM6" s="692"/>
      <c r="AO6" s="697" t="s">
        <v>462</v>
      </c>
      <c r="AP6" s="698"/>
      <c r="AQ6" s="698"/>
      <c r="AR6" s="698"/>
      <c r="AS6" s="698"/>
      <c r="AT6" s="699"/>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row>
    <row r="7" spans="1:99" ht="15" customHeight="1" x14ac:dyDescent="0.25">
      <c r="A7" s="10"/>
      <c r="B7" s="677"/>
      <c r="C7" s="677"/>
      <c r="D7" s="678"/>
      <c r="E7" s="682"/>
      <c r="F7" s="683"/>
      <c r="G7" s="683"/>
      <c r="H7" s="683"/>
      <c r="I7" s="684"/>
      <c r="J7" s="764"/>
      <c r="K7" s="765"/>
      <c r="L7" s="765"/>
      <c r="M7" s="765"/>
      <c r="N7" s="765"/>
      <c r="O7" s="766"/>
      <c r="P7" s="773"/>
      <c r="Q7" s="774"/>
      <c r="R7" s="774"/>
      <c r="S7" s="774"/>
      <c r="T7" s="774"/>
      <c r="U7" s="775"/>
      <c r="V7" s="696"/>
      <c r="W7" s="694"/>
      <c r="X7" s="694"/>
      <c r="Y7" s="694"/>
      <c r="Z7" s="694"/>
      <c r="AA7" s="695"/>
      <c r="AB7" s="696"/>
      <c r="AC7" s="694"/>
      <c r="AD7" s="694"/>
      <c r="AE7" s="694"/>
      <c r="AF7" s="694"/>
      <c r="AG7" s="695"/>
      <c r="AH7" s="690"/>
      <c r="AI7" s="691"/>
      <c r="AJ7" s="691"/>
      <c r="AK7" s="691"/>
      <c r="AL7" s="691"/>
      <c r="AM7" s="693"/>
      <c r="AN7" s="10"/>
      <c r="AO7" s="700"/>
      <c r="AP7" s="701"/>
      <c r="AQ7" s="701"/>
      <c r="AR7" s="701"/>
      <c r="AS7" s="701"/>
      <c r="AT7" s="702"/>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row>
    <row r="8" spans="1:99" ht="15" customHeight="1" x14ac:dyDescent="0.25">
      <c r="A8" s="10"/>
      <c r="B8" s="677"/>
      <c r="C8" s="677"/>
      <c r="D8" s="678"/>
      <c r="E8" s="682"/>
      <c r="F8" s="683"/>
      <c r="G8" s="683"/>
      <c r="H8" s="683"/>
      <c r="I8" s="684"/>
      <c r="J8" s="764"/>
      <c r="K8" s="765"/>
      <c r="L8" s="765"/>
      <c r="M8" s="765"/>
      <c r="N8" s="765"/>
      <c r="O8" s="766"/>
      <c r="P8" s="773"/>
      <c r="Q8" s="774"/>
      <c r="R8" s="774"/>
      <c r="S8" s="774"/>
      <c r="T8" s="774"/>
      <c r="U8" s="775"/>
      <c r="V8" s="696"/>
      <c r="W8" s="694"/>
      <c r="X8" s="694"/>
      <c r="Y8" s="694"/>
      <c r="Z8" s="694"/>
      <c r="AA8" s="695"/>
      <c r="AB8" s="696"/>
      <c r="AC8" s="694"/>
      <c r="AD8" s="694"/>
      <c r="AE8" s="694"/>
      <c r="AF8" s="694"/>
      <c r="AG8" s="695"/>
      <c r="AH8" s="690"/>
      <c r="AI8" s="691"/>
      <c r="AJ8" s="691"/>
      <c r="AK8" s="691"/>
      <c r="AL8" s="691"/>
      <c r="AM8" s="693"/>
      <c r="AN8" s="10"/>
      <c r="AO8" s="700"/>
      <c r="AP8" s="701"/>
      <c r="AQ8" s="701"/>
      <c r="AR8" s="701"/>
      <c r="AS8" s="701"/>
      <c r="AT8" s="702"/>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row>
    <row r="9" spans="1:99" ht="15" customHeight="1" x14ac:dyDescent="0.25">
      <c r="A9" s="10"/>
      <c r="B9" s="677"/>
      <c r="C9" s="677"/>
      <c r="D9" s="678"/>
      <c r="E9" s="682"/>
      <c r="F9" s="683"/>
      <c r="G9" s="683"/>
      <c r="H9" s="683"/>
      <c r="I9" s="684"/>
      <c r="J9" s="764"/>
      <c r="K9" s="765"/>
      <c r="L9" s="765"/>
      <c r="M9" s="765"/>
      <c r="N9" s="765"/>
      <c r="O9" s="766"/>
      <c r="P9" s="773"/>
      <c r="Q9" s="774"/>
      <c r="R9" s="774"/>
      <c r="S9" s="774"/>
      <c r="T9" s="774"/>
      <c r="U9" s="775"/>
      <c r="V9" s="696"/>
      <c r="W9" s="694"/>
      <c r="X9" s="694"/>
      <c r="Y9" s="694"/>
      <c r="Z9" s="694"/>
      <c r="AA9" s="695"/>
      <c r="AB9" s="696"/>
      <c r="AC9" s="694"/>
      <c r="AD9" s="694"/>
      <c r="AE9" s="694"/>
      <c r="AF9" s="694"/>
      <c r="AG9" s="695"/>
      <c r="AH9" s="690"/>
      <c r="AI9" s="691"/>
      <c r="AJ9" s="691"/>
      <c r="AK9" s="691"/>
      <c r="AL9" s="691"/>
      <c r="AM9" s="693"/>
      <c r="AN9" s="10"/>
      <c r="AO9" s="700"/>
      <c r="AP9" s="701"/>
      <c r="AQ9" s="701"/>
      <c r="AR9" s="701"/>
      <c r="AS9" s="701"/>
      <c r="AT9" s="702"/>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row>
    <row r="10" spans="1:99" ht="15" customHeight="1" x14ac:dyDescent="0.25">
      <c r="A10" s="10"/>
      <c r="B10" s="677"/>
      <c r="C10" s="677"/>
      <c r="D10" s="678"/>
      <c r="E10" s="682"/>
      <c r="F10" s="683"/>
      <c r="G10" s="683"/>
      <c r="H10" s="683"/>
      <c r="I10" s="684"/>
      <c r="J10" s="764"/>
      <c r="K10" s="765"/>
      <c r="L10" s="765"/>
      <c r="M10" s="765"/>
      <c r="N10" s="765"/>
      <c r="O10" s="766"/>
      <c r="P10" s="773"/>
      <c r="Q10" s="774"/>
      <c r="R10" s="774"/>
      <c r="S10" s="774"/>
      <c r="T10" s="774"/>
      <c r="U10" s="775"/>
      <c r="V10" s="696"/>
      <c r="W10" s="694"/>
      <c r="X10" s="694"/>
      <c r="Y10" s="694"/>
      <c r="Z10" s="694"/>
      <c r="AA10" s="695"/>
      <c r="AB10" s="696"/>
      <c r="AC10" s="694"/>
      <c r="AD10" s="694"/>
      <c r="AE10" s="694"/>
      <c r="AF10" s="694"/>
      <c r="AG10" s="695"/>
      <c r="AH10" s="690"/>
      <c r="AI10" s="691"/>
      <c r="AJ10" s="691"/>
      <c r="AK10" s="691"/>
      <c r="AL10" s="691"/>
      <c r="AM10" s="693"/>
      <c r="AN10" s="10"/>
      <c r="AO10" s="700"/>
      <c r="AP10" s="701"/>
      <c r="AQ10" s="701"/>
      <c r="AR10" s="701"/>
      <c r="AS10" s="701"/>
      <c r="AT10" s="702"/>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row>
    <row r="11" spans="1:99" ht="15" customHeight="1" x14ac:dyDescent="0.25">
      <c r="A11" s="10"/>
      <c r="B11" s="677"/>
      <c r="C11" s="677"/>
      <c r="D11" s="678"/>
      <c r="E11" s="682"/>
      <c r="F11" s="683"/>
      <c r="G11" s="683"/>
      <c r="H11" s="683"/>
      <c r="I11" s="684"/>
      <c r="J11" s="764"/>
      <c r="K11" s="765"/>
      <c r="L11" s="765"/>
      <c r="M11" s="765"/>
      <c r="N11" s="765"/>
      <c r="O11" s="766"/>
      <c r="P11" s="773"/>
      <c r="Q11" s="774"/>
      <c r="R11" s="774"/>
      <c r="S11" s="774"/>
      <c r="T11" s="774"/>
      <c r="U11" s="775"/>
      <c r="V11" s="696"/>
      <c r="W11" s="694"/>
      <c r="X11" s="694"/>
      <c r="Y11" s="694"/>
      <c r="Z11" s="694"/>
      <c r="AA11" s="695"/>
      <c r="AB11" s="696"/>
      <c r="AC11" s="694"/>
      <c r="AD11" s="694"/>
      <c r="AE11" s="694"/>
      <c r="AF11" s="694"/>
      <c r="AG11" s="695"/>
      <c r="AH11" s="690"/>
      <c r="AI11" s="691"/>
      <c r="AJ11" s="691"/>
      <c r="AK11" s="691"/>
      <c r="AL11" s="691"/>
      <c r="AM11" s="693"/>
      <c r="AN11" s="10"/>
      <c r="AO11" s="700"/>
      <c r="AP11" s="701"/>
      <c r="AQ11" s="701"/>
      <c r="AR11" s="701"/>
      <c r="AS11" s="701"/>
      <c r="AT11" s="702"/>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row>
    <row r="12" spans="1:99" ht="15" customHeight="1" x14ac:dyDescent="0.25">
      <c r="A12" s="10"/>
      <c r="B12" s="677"/>
      <c r="C12" s="677"/>
      <c r="D12" s="678"/>
      <c r="E12" s="682"/>
      <c r="F12" s="683"/>
      <c r="G12" s="683"/>
      <c r="H12" s="683"/>
      <c r="I12" s="684"/>
      <c r="J12" s="764"/>
      <c r="K12" s="765"/>
      <c r="L12" s="765"/>
      <c r="M12" s="765"/>
      <c r="N12" s="765"/>
      <c r="O12" s="766"/>
      <c r="P12" s="773"/>
      <c r="Q12" s="774"/>
      <c r="R12" s="774"/>
      <c r="S12" s="774"/>
      <c r="T12" s="774"/>
      <c r="U12" s="775"/>
      <c r="V12" s="696"/>
      <c r="W12" s="694"/>
      <c r="X12" s="694"/>
      <c r="Y12" s="694"/>
      <c r="Z12" s="694"/>
      <c r="AA12" s="695"/>
      <c r="AB12" s="696"/>
      <c r="AC12" s="694"/>
      <c r="AD12" s="694"/>
      <c r="AE12" s="694"/>
      <c r="AF12" s="694"/>
      <c r="AG12" s="695"/>
      <c r="AH12" s="690"/>
      <c r="AI12" s="691"/>
      <c r="AJ12" s="691"/>
      <c r="AK12" s="691"/>
      <c r="AL12" s="691"/>
      <c r="AM12" s="693"/>
      <c r="AN12" s="10"/>
      <c r="AO12" s="700"/>
      <c r="AP12" s="701"/>
      <c r="AQ12" s="701"/>
      <c r="AR12" s="701"/>
      <c r="AS12" s="701"/>
      <c r="AT12" s="702"/>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row>
    <row r="13" spans="1:99" ht="15.75" customHeight="1" thickBot="1" x14ac:dyDescent="0.3">
      <c r="A13" s="10"/>
      <c r="B13" s="677"/>
      <c r="C13" s="677"/>
      <c r="D13" s="678"/>
      <c r="E13" s="685"/>
      <c r="F13" s="686"/>
      <c r="G13" s="686"/>
      <c r="H13" s="686"/>
      <c r="I13" s="687"/>
      <c r="J13" s="767"/>
      <c r="K13" s="768"/>
      <c r="L13" s="768"/>
      <c r="M13" s="768"/>
      <c r="N13" s="768"/>
      <c r="O13" s="769"/>
      <c r="P13" s="776"/>
      <c r="Q13" s="777"/>
      <c r="R13" s="777"/>
      <c r="S13" s="777"/>
      <c r="T13" s="777"/>
      <c r="U13" s="778"/>
      <c r="V13" s="696"/>
      <c r="W13" s="694"/>
      <c r="X13" s="694"/>
      <c r="Y13" s="694"/>
      <c r="Z13" s="694"/>
      <c r="AA13" s="695"/>
      <c r="AB13" s="696"/>
      <c r="AC13" s="694"/>
      <c r="AD13" s="694"/>
      <c r="AE13" s="694"/>
      <c r="AF13" s="694"/>
      <c r="AG13" s="695"/>
      <c r="AH13" s="711"/>
      <c r="AI13" s="709"/>
      <c r="AJ13" s="709"/>
      <c r="AK13" s="709"/>
      <c r="AL13" s="709"/>
      <c r="AM13" s="710"/>
      <c r="AN13" s="10"/>
      <c r="AO13" s="703"/>
      <c r="AP13" s="704"/>
      <c r="AQ13" s="704"/>
      <c r="AR13" s="704"/>
      <c r="AS13" s="704"/>
      <c r="AT13" s="705"/>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row>
    <row r="14" spans="1:99" ht="15" customHeight="1" x14ac:dyDescent="0.25">
      <c r="A14" s="10"/>
      <c r="B14" s="677"/>
      <c r="C14" s="677"/>
      <c r="D14" s="678"/>
      <c r="E14" s="679" t="s">
        <v>629</v>
      </c>
      <c r="F14" s="680"/>
      <c r="G14" s="680"/>
      <c r="H14" s="680"/>
      <c r="I14" s="680"/>
      <c r="J14" s="752"/>
      <c r="K14" s="753"/>
      <c r="L14" s="753"/>
      <c r="M14" s="753"/>
      <c r="N14" s="753"/>
      <c r="O14" s="754"/>
      <c r="P14" s="752"/>
      <c r="Q14" s="753"/>
      <c r="R14" s="753"/>
      <c r="S14" s="753"/>
      <c r="T14" s="753"/>
      <c r="U14" s="754"/>
      <c r="V14" s="706"/>
      <c r="W14" s="707"/>
      <c r="X14" s="707"/>
      <c r="Y14" s="707"/>
      <c r="Z14" s="707"/>
      <c r="AA14" s="708"/>
      <c r="AB14" s="706"/>
      <c r="AC14" s="707"/>
      <c r="AD14" s="707"/>
      <c r="AE14" s="707"/>
      <c r="AF14" s="707"/>
      <c r="AG14" s="708"/>
      <c r="AH14" s="688"/>
      <c r="AI14" s="689"/>
      <c r="AJ14" s="689"/>
      <c r="AK14" s="689"/>
      <c r="AL14" s="689"/>
      <c r="AM14" s="692"/>
      <c r="AN14" s="10"/>
      <c r="AO14" s="712" t="s">
        <v>471</v>
      </c>
      <c r="AP14" s="713"/>
      <c r="AQ14" s="713"/>
      <c r="AR14" s="713"/>
      <c r="AS14" s="713"/>
      <c r="AT14" s="714"/>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row>
    <row r="15" spans="1:99" ht="15" customHeight="1" x14ac:dyDescent="0.25">
      <c r="A15" s="10"/>
      <c r="B15" s="677"/>
      <c r="C15" s="677"/>
      <c r="D15" s="678"/>
      <c r="E15" s="682"/>
      <c r="F15" s="683"/>
      <c r="G15" s="683"/>
      <c r="H15" s="683"/>
      <c r="I15" s="683"/>
      <c r="J15" s="755"/>
      <c r="K15" s="756"/>
      <c r="L15" s="756"/>
      <c r="M15" s="756"/>
      <c r="N15" s="756"/>
      <c r="O15" s="757"/>
      <c r="P15" s="755"/>
      <c r="Q15" s="756"/>
      <c r="R15" s="756"/>
      <c r="S15" s="756"/>
      <c r="T15" s="756"/>
      <c r="U15" s="757"/>
      <c r="V15" s="696"/>
      <c r="W15" s="694"/>
      <c r="X15" s="694"/>
      <c r="Y15" s="694"/>
      <c r="Z15" s="694"/>
      <c r="AA15" s="695"/>
      <c r="AB15" s="696"/>
      <c r="AC15" s="694"/>
      <c r="AD15" s="694"/>
      <c r="AE15" s="694"/>
      <c r="AF15" s="694"/>
      <c r="AG15" s="695"/>
      <c r="AH15" s="690"/>
      <c r="AI15" s="691"/>
      <c r="AJ15" s="691"/>
      <c r="AK15" s="691"/>
      <c r="AL15" s="691"/>
      <c r="AM15" s="693"/>
      <c r="AN15" s="10"/>
      <c r="AO15" s="715"/>
      <c r="AP15" s="716"/>
      <c r="AQ15" s="716"/>
      <c r="AR15" s="716"/>
      <c r="AS15" s="716"/>
      <c r="AT15" s="717"/>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row>
    <row r="16" spans="1:99" ht="15" customHeight="1" x14ac:dyDescent="0.25">
      <c r="A16" s="10"/>
      <c r="B16" s="677"/>
      <c r="C16" s="677"/>
      <c r="D16" s="678"/>
      <c r="E16" s="682"/>
      <c r="F16" s="683"/>
      <c r="G16" s="683"/>
      <c r="H16" s="683"/>
      <c r="I16" s="683"/>
      <c r="J16" s="755"/>
      <c r="K16" s="756"/>
      <c r="L16" s="756"/>
      <c r="M16" s="756"/>
      <c r="N16" s="756"/>
      <c r="O16" s="757"/>
      <c r="P16" s="755"/>
      <c r="Q16" s="756"/>
      <c r="R16" s="756"/>
      <c r="S16" s="756"/>
      <c r="T16" s="756"/>
      <c r="U16" s="757"/>
      <c r="V16" s="696"/>
      <c r="W16" s="694"/>
      <c r="X16" s="694"/>
      <c r="Y16" s="694"/>
      <c r="Z16" s="694"/>
      <c r="AA16" s="695"/>
      <c r="AB16" s="696"/>
      <c r="AC16" s="694"/>
      <c r="AD16" s="694"/>
      <c r="AE16" s="694"/>
      <c r="AF16" s="694"/>
      <c r="AG16" s="695"/>
      <c r="AH16" s="690"/>
      <c r="AI16" s="691"/>
      <c r="AJ16" s="691"/>
      <c r="AK16" s="691"/>
      <c r="AL16" s="691"/>
      <c r="AM16" s="693"/>
      <c r="AN16" s="10"/>
      <c r="AO16" s="715"/>
      <c r="AP16" s="716"/>
      <c r="AQ16" s="716"/>
      <c r="AR16" s="716"/>
      <c r="AS16" s="716"/>
      <c r="AT16" s="717"/>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row>
    <row r="17" spans="1:80" ht="15" customHeight="1" x14ac:dyDescent="0.25">
      <c r="A17" s="10"/>
      <c r="B17" s="677"/>
      <c r="C17" s="677"/>
      <c r="D17" s="678"/>
      <c r="E17" s="682"/>
      <c r="F17" s="683"/>
      <c r="G17" s="683"/>
      <c r="H17" s="683"/>
      <c r="I17" s="683"/>
      <c r="J17" s="755"/>
      <c r="K17" s="756"/>
      <c r="L17" s="756"/>
      <c r="M17" s="756"/>
      <c r="N17" s="756"/>
      <c r="O17" s="757"/>
      <c r="P17" s="755"/>
      <c r="Q17" s="756"/>
      <c r="R17" s="756"/>
      <c r="S17" s="756"/>
      <c r="T17" s="756"/>
      <c r="U17" s="757"/>
      <c r="V17" s="696"/>
      <c r="W17" s="694"/>
      <c r="X17" s="694"/>
      <c r="Y17" s="694"/>
      <c r="Z17" s="694"/>
      <c r="AA17" s="695"/>
      <c r="AB17" s="696"/>
      <c r="AC17" s="694"/>
      <c r="AD17" s="694"/>
      <c r="AE17" s="694"/>
      <c r="AF17" s="694"/>
      <c r="AG17" s="695"/>
      <c r="AH17" s="690"/>
      <c r="AI17" s="691"/>
      <c r="AJ17" s="691"/>
      <c r="AK17" s="691"/>
      <c r="AL17" s="691"/>
      <c r="AM17" s="693"/>
      <c r="AN17" s="10"/>
      <c r="AO17" s="715"/>
      <c r="AP17" s="716"/>
      <c r="AQ17" s="716"/>
      <c r="AR17" s="716"/>
      <c r="AS17" s="716"/>
      <c r="AT17" s="717"/>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row>
    <row r="18" spans="1:80" ht="15" customHeight="1" x14ac:dyDescent="0.25">
      <c r="A18" s="10"/>
      <c r="B18" s="677"/>
      <c r="C18" s="677"/>
      <c r="D18" s="678"/>
      <c r="E18" s="682"/>
      <c r="F18" s="683"/>
      <c r="G18" s="683"/>
      <c r="H18" s="683"/>
      <c r="I18" s="683"/>
      <c r="J18" s="755"/>
      <c r="K18" s="756"/>
      <c r="L18" s="756"/>
      <c r="M18" s="756"/>
      <c r="N18" s="756"/>
      <c r="O18" s="757"/>
      <c r="P18" s="755"/>
      <c r="Q18" s="756"/>
      <c r="R18" s="756"/>
      <c r="S18" s="756"/>
      <c r="T18" s="756"/>
      <c r="U18" s="757"/>
      <c r="V18" s="696"/>
      <c r="W18" s="694"/>
      <c r="X18" s="694"/>
      <c r="Y18" s="694"/>
      <c r="Z18" s="694"/>
      <c r="AA18" s="695"/>
      <c r="AB18" s="696"/>
      <c r="AC18" s="694"/>
      <c r="AD18" s="694"/>
      <c r="AE18" s="694"/>
      <c r="AF18" s="694"/>
      <c r="AG18" s="695"/>
      <c r="AH18" s="690"/>
      <c r="AI18" s="691"/>
      <c r="AJ18" s="691"/>
      <c r="AK18" s="691"/>
      <c r="AL18" s="691"/>
      <c r="AM18" s="693"/>
      <c r="AN18" s="10"/>
      <c r="AO18" s="715"/>
      <c r="AP18" s="716"/>
      <c r="AQ18" s="716"/>
      <c r="AR18" s="716"/>
      <c r="AS18" s="716"/>
      <c r="AT18" s="717"/>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row>
    <row r="19" spans="1:80" ht="15" customHeight="1" x14ac:dyDescent="0.25">
      <c r="A19" s="10"/>
      <c r="B19" s="677"/>
      <c r="C19" s="677"/>
      <c r="D19" s="678"/>
      <c r="E19" s="682"/>
      <c r="F19" s="683"/>
      <c r="G19" s="683"/>
      <c r="H19" s="683"/>
      <c r="I19" s="683"/>
      <c r="J19" s="755"/>
      <c r="K19" s="756"/>
      <c r="L19" s="756"/>
      <c r="M19" s="756"/>
      <c r="N19" s="756"/>
      <c r="O19" s="757"/>
      <c r="P19" s="755"/>
      <c r="Q19" s="756"/>
      <c r="R19" s="756"/>
      <c r="S19" s="756"/>
      <c r="T19" s="756"/>
      <c r="U19" s="757"/>
      <c r="V19" s="696"/>
      <c r="W19" s="694"/>
      <c r="X19" s="694"/>
      <c r="Y19" s="694"/>
      <c r="Z19" s="694"/>
      <c r="AA19" s="695"/>
      <c r="AB19" s="696"/>
      <c r="AC19" s="694"/>
      <c r="AD19" s="694"/>
      <c r="AE19" s="694"/>
      <c r="AF19" s="694"/>
      <c r="AG19" s="695"/>
      <c r="AH19" s="690"/>
      <c r="AI19" s="691"/>
      <c r="AJ19" s="691"/>
      <c r="AK19" s="691"/>
      <c r="AL19" s="691"/>
      <c r="AM19" s="693"/>
      <c r="AN19" s="10"/>
      <c r="AO19" s="715"/>
      <c r="AP19" s="716"/>
      <c r="AQ19" s="716"/>
      <c r="AR19" s="716"/>
      <c r="AS19" s="716"/>
      <c r="AT19" s="717"/>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row>
    <row r="20" spans="1:80" ht="15" customHeight="1" x14ac:dyDescent="0.25">
      <c r="A20" s="10"/>
      <c r="B20" s="677"/>
      <c r="C20" s="677"/>
      <c r="D20" s="678"/>
      <c r="E20" s="682"/>
      <c r="F20" s="683"/>
      <c r="G20" s="683"/>
      <c r="H20" s="683"/>
      <c r="I20" s="683"/>
      <c r="J20" s="755"/>
      <c r="K20" s="756"/>
      <c r="L20" s="756"/>
      <c r="M20" s="756"/>
      <c r="N20" s="756"/>
      <c r="O20" s="757"/>
      <c r="P20" s="755"/>
      <c r="Q20" s="756"/>
      <c r="R20" s="756"/>
      <c r="S20" s="756"/>
      <c r="T20" s="756"/>
      <c r="U20" s="757"/>
      <c r="V20" s="696"/>
      <c r="W20" s="694"/>
      <c r="X20" s="694"/>
      <c r="Y20" s="694"/>
      <c r="Z20" s="694"/>
      <c r="AA20" s="695"/>
      <c r="AB20" s="696"/>
      <c r="AC20" s="694"/>
      <c r="AD20" s="694"/>
      <c r="AE20" s="694"/>
      <c r="AF20" s="694"/>
      <c r="AG20" s="695"/>
      <c r="AH20" s="690"/>
      <c r="AI20" s="691"/>
      <c r="AJ20" s="691"/>
      <c r="AK20" s="691"/>
      <c r="AL20" s="691"/>
      <c r="AM20" s="693"/>
      <c r="AN20" s="10"/>
      <c r="AO20" s="715"/>
      <c r="AP20" s="716"/>
      <c r="AQ20" s="716"/>
      <c r="AR20" s="716"/>
      <c r="AS20" s="716"/>
      <c r="AT20" s="717"/>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row>
    <row r="21" spans="1:80" ht="15.75" customHeight="1" thickBot="1" x14ac:dyDescent="0.3">
      <c r="A21" s="10"/>
      <c r="B21" s="677"/>
      <c r="C21" s="677"/>
      <c r="D21" s="678"/>
      <c r="E21" s="685"/>
      <c r="F21" s="686"/>
      <c r="G21" s="686"/>
      <c r="H21" s="686"/>
      <c r="I21" s="686"/>
      <c r="J21" s="758"/>
      <c r="K21" s="759"/>
      <c r="L21" s="759"/>
      <c r="M21" s="759"/>
      <c r="N21" s="759"/>
      <c r="O21" s="760"/>
      <c r="P21" s="758"/>
      <c r="Q21" s="759"/>
      <c r="R21" s="759"/>
      <c r="S21" s="759"/>
      <c r="T21" s="759"/>
      <c r="U21" s="760"/>
      <c r="V21" s="730"/>
      <c r="W21" s="731"/>
      <c r="X21" s="731"/>
      <c r="Y21" s="731"/>
      <c r="Z21" s="731"/>
      <c r="AA21" s="732"/>
      <c r="AB21" s="730"/>
      <c r="AC21" s="731"/>
      <c r="AD21" s="731"/>
      <c r="AE21" s="731"/>
      <c r="AF21" s="731"/>
      <c r="AG21" s="732"/>
      <c r="AH21" s="711"/>
      <c r="AI21" s="709"/>
      <c r="AJ21" s="709"/>
      <c r="AK21" s="709"/>
      <c r="AL21" s="709"/>
      <c r="AM21" s="710"/>
      <c r="AN21" s="10"/>
      <c r="AO21" s="718"/>
      <c r="AP21" s="719"/>
      <c r="AQ21" s="719"/>
      <c r="AR21" s="719"/>
      <c r="AS21" s="719"/>
      <c r="AT21" s="72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row>
    <row r="22" spans="1:80" ht="15" customHeight="1" x14ac:dyDescent="0.25">
      <c r="A22" s="10"/>
      <c r="B22" s="677"/>
      <c r="C22" s="677"/>
      <c r="D22" s="678"/>
      <c r="E22" s="679" t="s">
        <v>630</v>
      </c>
      <c r="F22" s="680"/>
      <c r="G22" s="680"/>
      <c r="H22" s="680"/>
      <c r="I22" s="681"/>
      <c r="J22" s="752"/>
      <c r="K22" s="753"/>
      <c r="L22" s="753"/>
      <c r="M22" s="753"/>
      <c r="N22" s="753"/>
      <c r="O22" s="754"/>
      <c r="P22" s="752"/>
      <c r="Q22" s="753"/>
      <c r="R22" s="753"/>
      <c r="S22" s="753"/>
      <c r="T22" s="753"/>
      <c r="U22" s="754"/>
      <c r="V22" s="752"/>
      <c r="W22" s="753"/>
      <c r="X22" s="753"/>
      <c r="Y22" s="753"/>
      <c r="Z22" s="753"/>
      <c r="AA22" s="754"/>
      <c r="AB22" s="706"/>
      <c r="AC22" s="707"/>
      <c r="AD22" s="707"/>
      <c r="AE22" s="707"/>
      <c r="AF22" s="707"/>
      <c r="AG22" s="708"/>
      <c r="AH22" s="688"/>
      <c r="AI22" s="689"/>
      <c r="AJ22" s="689"/>
      <c r="AK22" s="689"/>
      <c r="AL22" s="689"/>
      <c r="AM22" s="692"/>
      <c r="AN22" s="10"/>
      <c r="AO22" s="721" t="s">
        <v>502</v>
      </c>
      <c r="AP22" s="722"/>
      <c r="AQ22" s="722"/>
      <c r="AR22" s="722"/>
      <c r="AS22" s="722"/>
      <c r="AT22" s="723"/>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row>
    <row r="23" spans="1:80" ht="15" customHeight="1" x14ac:dyDescent="0.25">
      <c r="A23" s="10"/>
      <c r="B23" s="677"/>
      <c r="C23" s="677"/>
      <c r="D23" s="678"/>
      <c r="E23" s="682"/>
      <c r="F23" s="683"/>
      <c r="G23" s="683"/>
      <c r="H23" s="683"/>
      <c r="I23" s="684"/>
      <c r="J23" s="755"/>
      <c r="K23" s="756"/>
      <c r="L23" s="756"/>
      <c r="M23" s="756"/>
      <c r="N23" s="756"/>
      <c r="O23" s="757"/>
      <c r="P23" s="755"/>
      <c r="Q23" s="756"/>
      <c r="R23" s="756"/>
      <c r="S23" s="756"/>
      <c r="T23" s="756"/>
      <c r="U23" s="757"/>
      <c r="V23" s="755"/>
      <c r="W23" s="756"/>
      <c r="X23" s="756"/>
      <c r="Y23" s="756"/>
      <c r="Z23" s="756"/>
      <c r="AA23" s="757"/>
      <c r="AB23" s="696"/>
      <c r="AC23" s="694"/>
      <c r="AD23" s="694"/>
      <c r="AE23" s="694"/>
      <c r="AF23" s="694"/>
      <c r="AG23" s="695"/>
      <c r="AH23" s="690"/>
      <c r="AI23" s="691"/>
      <c r="AJ23" s="691"/>
      <c r="AK23" s="691"/>
      <c r="AL23" s="691"/>
      <c r="AM23" s="693"/>
      <c r="AN23" s="10"/>
      <c r="AO23" s="724"/>
      <c r="AP23" s="725"/>
      <c r="AQ23" s="725"/>
      <c r="AR23" s="725"/>
      <c r="AS23" s="725"/>
      <c r="AT23" s="726"/>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row>
    <row r="24" spans="1:80" ht="15" customHeight="1" x14ac:dyDescent="0.25">
      <c r="A24" s="10"/>
      <c r="B24" s="677"/>
      <c r="C24" s="677"/>
      <c r="D24" s="678"/>
      <c r="E24" s="682"/>
      <c r="F24" s="683"/>
      <c r="G24" s="683"/>
      <c r="H24" s="683"/>
      <c r="I24" s="684"/>
      <c r="J24" s="755"/>
      <c r="K24" s="756"/>
      <c r="L24" s="756"/>
      <c r="M24" s="756"/>
      <c r="N24" s="756"/>
      <c r="O24" s="757"/>
      <c r="P24" s="755"/>
      <c r="Q24" s="756"/>
      <c r="R24" s="756"/>
      <c r="S24" s="756"/>
      <c r="T24" s="756"/>
      <c r="U24" s="757"/>
      <c r="V24" s="755"/>
      <c r="W24" s="756"/>
      <c r="X24" s="756"/>
      <c r="Y24" s="756"/>
      <c r="Z24" s="756"/>
      <c r="AA24" s="757"/>
      <c r="AB24" s="696"/>
      <c r="AC24" s="694"/>
      <c r="AD24" s="694"/>
      <c r="AE24" s="694"/>
      <c r="AF24" s="694"/>
      <c r="AG24" s="695"/>
      <c r="AH24" s="690"/>
      <c r="AI24" s="691"/>
      <c r="AJ24" s="691"/>
      <c r="AK24" s="691"/>
      <c r="AL24" s="691"/>
      <c r="AM24" s="693"/>
      <c r="AN24" s="10"/>
      <c r="AO24" s="724"/>
      <c r="AP24" s="725"/>
      <c r="AQ24" s="725"/>
      <c r="AR24" s="725"/>
      <c r="AS24" s="725"/>
      <c r="AT24" s="726"/>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row>
    <row r="25" spans="1:80" ht="15" customHeight="1" x14ac:dyDescent="0.25">
      <c r="A25" s="10"/>
      <c r="B25" s="677"/>
      <c r="C25" s="677"/>
      <c r="D25" s="678"/>
      <c r="E25" s="682"/>
      <c r="F25" s="683"/>
      <c r="G25" s="683"/>
      <c r="H25" s="683"/>
      <c r="I25" s="684"/>
      <c r="J25" s="755"/>
      <c r="K25" s="756"/>
      <c r="L25" s="756"/>
      <c r="M25" s="756"/>
      <c r="N25" s="756"/>
      <c r="O25" s="757"/>
      <c r="P25" s="755"/>
      <c r="Q25" s="756"/>
      <c r="R25" s="756"/>
      <c r="S25" s="756"/>
      <c r="T25" s="756"/>
      <c r="U25" s="757"/>
      <c r="V25" s="755"/>
      <c r="W25" s="756"/>
      <c r="X25" s="756"/>
      <c r="Y25" s="756"/>
      <c r="Z25" s="756"/>
      <c r="AA25" s="757"/>
      <c r="AB25" s="696"/>
      <c r="AC25" s="694"/>
      <c r="AD25" s="694"/>
      <c r="AE25" s="694"/>
      <c r="AF25" s="694"/>
      <c r="AG25" s="695"/>
      <c r="AH25" s="690"/>
      <c r="AI25" s="691"/>
      <c r="AJ25" s="691"/>
      <c r="AK25" s="691"/>
      <c r="AL25" s="691"/>
      <c r="AM25" s="693"/>
      <c r="AN25" s="10"/>
      <c r="AO25" s="724"/>
      <c r="AP25" s="725"/>
      <c r="AQ25" s="725"/>
      <c r="AR25" s="725"/>
      <c r="AS25" s="725"/>
      <c r="AT25" s="726"/>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row>
    <row r="26" spans="1:80" ht="15" customHeight="1" x14ac:dyDescent="0.25">
      <c r="A26" s="10"/>
      <c r="B26" s="677"/>
      <c r="C26" s="677"/>
      <c r="D26" s="678"/>
      <c r="E26" s="682"/>
      <c r="F26" s="683"/>
      <c r="G26" s="683"/>
      <c r="H26" s="683"/>
      <c r="I26" s="684"/>
      <c r="J26" s="755"/>
      <c r="K26" s="756"/>
      <c r="L26" s="756"/>
      <c r="M26" s="756"/>
      <c r="N26" s="756"/>
      <c r="O26" s="757"/>
      <c r="P26" s="755"/>
      <c r="Q26" s="756"/>
      <c r="R26" s="756"/>
      <c r="S26" s="756"/>
      <c r="T26" s="756"/>
      <c r="U26" s="757"/>
      <c r="V26" s="755"/>
      <c r="W26" s="756"/>
      <c r="X26" s="756"/>
      <c r="Y26" s="756"/>
      <c r="Z26" s="756"/>
      <c r="AA26" s="757"/>
      <c r="AB26" s="696"/>
      <c r="AC26" s="694"/>
      <c r="AD26" s="694"/>
      <c r="AE26" s="694"/>
      <c r="AF26" s="694"/>
      <c r="AG26" s="695"/>
      <c r="AH26" s="690"/>
      <c r="AI26" s="691"/>
      <c r="AJ26" s="691"/>
      <c r="AK26" s="691"/>
      <c r="AL26" s="691"/>
      <c r="AM26" s="693"/>
      <c r="AN26" s="10"/>
      <c r="AO26" s="724"/>
      <c r="AP26" s="725"/>
      <c r="AQ26" s="725"/>
      <c r="AR26" s="725"/>
      <c r="AS26" s="725"/>
      <c r="AT26" s="726"/>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row>
    <row r="27" spans="1:80" ht="15" customHeight="1" x14ac:dyDescent="0.25">
      <c r="A27" s="10"/>
      <c r="B27" s="677"/>
      <c r="C27" s="677"/>
      <c r="D27" s="678"/>
      <c r="E27" s="682"/>
      <c r="F27" s="683"/>
      <c r="G27" s="683"/>
      <c r="H27" s="683"/>
      <c r="I27" s="684"/>
      <c r="J27" s="755"/>
      <c r="K27" s="756"/>
      <c r="L27" s="756"/>
      <c r="M27" s="756"/>
      <c r="N27" s="756"/>
      <c r="O27" s="757"/>
      <c r="P27" s="755"/>
      <c r="Q27" s="756"/>
      <c r="R27" s="756"/>
      <c r="S27" s="756"/>
      <c r="T27" s="756"/>
      <c r="U27" s="757"/>
      <c r="V27" s="755"/>
      <c r="W27" s="756"/>
      <c r="X27" s="756"/>
      <c r="Y27" s="756"/>
      <c r="Z27" s="756"/>
      <c r="AA27" s="757"/>
      <c r="AB27" s="696"/>
      <c r="AC27" s="694"/>
      <c r="AD27" s="694"/>
      <c r="AE27" s="694"/>
      <c r="AF27" s="694"/>
      <c r="AG27" s="695"/>
      <c r="AH27" s="690"/>
      <c r="AI27" s="691"/>
      <c r="AJ27" s="691"/>
      <c r="AK27" s="691"/>
      <c r="AL27" s="691"/>
      <c r="AM27" s="693"/>
      <c r="AN27" s="10"/>
      <c r="AO27" s="724"/>
      <c r="AP27" s="725"/>
      <c r="AQ27" s="725"/>
      <c r="AR27" s="725"/>
      <c r="AS27" s="725"/>
      <c r="AT27" s="726"/>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row>
    <row r="28" spans="1:80" ht="15" customHeight="1" x14ac:dyDescent="0.25">
      <c r="A28" s="10"/>
      <c r="B28" s="677"/>
      <c r="C28" s="677"/>
      <c r="D28" s="678"/>
      <c r="E28" s="682"/>
      <c r="F28" s="683"/>
      <c r="G28" s="683"/>
      <c r="H28" s="683"/>
      <c r="I28" s="684"/>
      <c r="J28" s="755"/>
      <c r="K28" s="756"/>
      <c r="L28" s="756"/>
      <c r="M28" s="756"/>
      <c r="N28" s="756"/>
      <c r="O28" s="757"/>
      <c r="P28" s="755"/>
      <c r="Q28" s="756"/>
      <c r="R28" s="756"/>
      <c r="S28" s="756"/>
      <c r="T28" s="756"/>
      <c r="U28" s="757"/>
      <c r="V28" s="755"/>
      <c r="W28" s="756"/>
      <c r="X28" s="756"/>
      <c r="Y28" s="756"/>
      <c r="Z28" s="756"/>
      <c r="AA28" s="757"/>
      <c r="AB28" s="696"/>
      <c r="AC28" s="694"/>
      <c r="AD28" s="694"/>
      <c r="AE28" s="694"/>
      <c r="AF28" s="694"/>
      <c r="AG28" s="695"/>
      <c r="AH28" s="690"/>
      <c r="AI28" s="691"/>
      <c r="AJ28" s="691"/>
      <c r="AK28" s="691"/>
      <c r="AL28" s="691"/>
      <c r="AM28" s="693"/>
      <c r="AN28" s="10"/>
      <c r="AO28" s="724"/>
      <c r="AP28" s="725"/>
      <c r="AQ28" s="725"/>
      <c r="AR28" s="725"/>
      <c r="AS28" s="725"/>
      <c r="AT28" s="726"/>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row>
    <row r="29" spans="1:80" ht="15.75" customHeight="1" thickBot="1" x14ac:dyDescent="0.3">
      <c r="A29" s="10"/>
      <c r="B29" s="677"/>
      <c r="C29" s="677"/>
      <c r="D29" s="678"/>
      <c r="E29" s="685"/>
      <c r="F29" s="686"/>
      <c r="G29" s="686"/>
      <c r="H29" s="686"/>
      <c r="I29" s="687"/>
      <c r="J29" s="758"/>
      <c r="K29" s="759"/>
      <c r="L29" s="759"/>
      <c r="M29" s="759"/>
      <c r="N29" s="759"/>
      <c r="O29" s="760"/>
      <c r="P29" s="758"/>
      <c r="Q29" s="759"/>
      <c r="R29" s="759"/>
      <c r="S29" s="759"/>
      <c r="T29" s="759"/>
      <c r="U29" s="760"/>
      <c r="V29" s="758"/>
      <c r="W29" s="759"/>
      <c r="X29" s="759"/>
      <c r="Y29" s="759"/>
      <c r="Z29" s="759"/>
      <c r="AA29" s="760"/>
      <c r="AB29" s="730"/>
      <c r="AC29" s="731"/>
      <c r="AD29" s="731"/>
      <c r="AE29" s="731"/>
      <c r="AF29" s="731"/>
      <c r="AG29" s="732"/>
      <c r="AH29" s="711"/>
      <c r="AI29" s="709"/>
      <c r="AJ29" s="709"/>
      <c r="AK29" s="709"/>
      <c r="AL29" s="709"/>
      <c r="AM29" s="710"/>
      <c r="AN29" s="10"/>
      <c r="AO29" s="727"/>
      <c r="AP29" s="728"/>
      <c r="AQ29" s="728"/>
      <c r="AR29" s="728"/>
      <c r="AS29" s="728"/>
      <c r="AT29" s="729"/>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row>
    <row r="30" spans="1:80" ht="15" customHeight="1" x14ac:dyDescent="0.25">
      <c r="A30" s="10"/>
      <c r="B30" s="677"/>
      <c r="C30" s="677"/>
      <c r="D30" s="678"/>
      <c r="E30" s="679" t="s">
        <v>631</v>
      </c>
      <c r="F30" s="680"/>
      <c r="G30" s="680"/>
      <c r="H30" s="680"/>
      <c r="I30" s="680"/>
      <c r="J30" s="743"/>
      <c r="K30" s="744"/>
      <c r="L30" s="744"/>
      <c r="M30" s="744"/>
      <c r="N30" s="744"/>
      <c r="O30" s="745"/>
      <c r="P30" s="752"/>
      <c r="Q30" s="753"/>
      <c r="R30" s="753"/>
      <c r="S30" s="753"/>
      <c r="T30" s="753"/>
      <c r="U30" s="754"/>
      <c r="V30" s="752"/>
      <c r="W30" s="753"/>
      <c r="X30" s="753"/>
      <c r="Y30" s="753"/>
      <c r="Z30" s="753"/>
      <c r="AA30" s="754"/>
      <c r="AB30" s="706"/>
      <c r="AC30" s="707"/>
      <c r="AD30" s="707"/>
      <c r="AE30" s="707"/>
      <c r="AF30" s="707"/>
      <c r="AG30" s="708"/>
      <c r="AH30" s="688"/>
      <c r="AI30" s="689"/>
      <c r="AJ30" s="689"/>
      <c r="AK30" s="689"/>
      <c r="AL30" s="689"/>
      <c r="AM30" s="692"/>
      <c r="AN30" s="10"/>
      <c r="AO30" s="733" t="s">
        <v>632</v>
      </c>
      <c r="AP30" s="734"/>
      <c r="AQ30" s="734"/>
      <c r="AR30" s="734"/>
      <c r="AS30" s="734"/>
      <c r="AT30" s="735"/>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row>
    <row r="31" spans="1:80" ht="15" customHeight="1" x14ac:dyDescent="0.25">
      <c r="A31" s="10"/>
      <c r="B31" s="677"/>
      <c r="C31" s="677"/>
      <c r="D31" s="678"/>
      <c r="E31" s="682"/>
      <c r="F31" s="683"/>
      <c r="G31" s="683"/>
      <c r="H31" s="683"/>
      <c r="I31" s="683"/>
      <c r="J31" s="746"/>
      <c r="K31" s="747"/>
      <c r="L31" s="747"/>
      <c r="M31" s="747"/>
      <c r="N31" s="747"/>
      <c r="O31" s="748"/>
      <c r="P31" s="755"/>
      <c r="Q31" s="756"/>
      <c r="R31" s="756"/>
      <c r="S31" s="756"/>
      <c r="T31" s="756"/>
      <c r="U31" s="757"/>
      <c r="V31" s="755"/>
      <c r="W31" s="756"/>
      <c r="X31" s="756"/>
      <c r="Y31" s="756"/>
      <c r="Z31" s="756"/>
      <c r="AA31" s="757"/>
      <c r="AB31" s="696"/>
      <c r="AC31" s="694"/>
      <c r="AD31" s="694"/>
      <c r="AE31" s="694"/>
      <c r="AF31" s="694"/>
      <c r="AG31" s="695"/>
      <c r="AH31" s="690"/>
      <c r="AI31" s="691"/>
      <c r="AJ31" s="691"/>
      <c r="AK31" s="691"/>
      <c r="AL31" s="691"/>
      <c r="AM31" s="693"/>
      <c r="AN31" s="10"/>
      <c r="AO31" s="736"/>
      <c r="AP31" s="737"/>
      <c r="AQ31" s="737"/>
      <c r="AR31" s="737"/>
      <c r="AS31" s="737"/>
      <c r="AT31" s="738"/>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row>
    <row r="32" spans="1:80" ht="15" customHeight="1" x14ac:dyDescent="0.25">
      <c r="A32" s="10"/>
      <c r="B32" s="677"/>
      <c r="C32" s="677"/>
      <c r="D32" s="678"/>
      <c r="E32" s="682"/>
      <c r="F32" s="683"/>
      <c r="G32" s="683"/>
      <c r="H32" s="683"/>
      <c r="I32" s="683"/>
      <c r="J32" s="746"/>
      <c r="K32" s="747"/>
      <c r="L32" s="747"/>
      <c r="M32" s="747"/>
      <c r="N32" s="747"/>
      <c r="O32" s="748"/>
      <c r="P32" s="755"/>
      <c r="Q32" s="756"/>
      <c r="R32" s="756"/>
      <c r="S32" s="756"/>
      <c r="T32" s="756"/>
      <c r="U32" s="757"/>
      <c r="V32" s="755"/>
      <c r="W32" s="756"/>
      <c r="X32" s="756"/>
      <c r="Y32" s="756"/>
      <c r="Z32" s="756"/>
      <c r="AA32" s="757"/>
      <c r="AB32" s="696"/>
      <c r="AC32" s="694"/>
      <c r="AD32" s="694"/>
      <c r="AE32" s="694"/>
      <c r="AF32" s="694"/>
      <c r="AG32" s="695"/>
      <c r="AH32" s="690"/>
      <c r="AI32" s="691"/>
      <c r="AJ32" s="691"/>
      <c r="AK32" s="691"/>
      <c r="AL32" s="691"/>
      <c r="AM32" s="693"/>
      <c r="AN32" s="10"/>
      <c r="AO32" s="736"/>
      <c r="AP32" s="737"/>
      <c r="AQ32" s="737"/>
      <c r="AR32" s="737"/>
      <c r="AS32" s="737"/>
      <c r="AT32" s="738"/>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row>
    <row r="33" spans="1:80" ht="15" customHeight="1" x14ac:dyDescent="0.25">
      <c r="A33" s="10"/>
      <c r="B33" s="677"/>
      <c r="C33" s="677"/>
      <c r="D33" s="678"/>
      <c r="E33" s="682"/>
      <c r="F33" s="683"/>
      <c r="G33" s="683"/>
      <c r="H33" s="683"/>
      <c r="I33" s="683"/>
      <c r="J33" s="746"/>
      <c r="K33" s="747"/>
      <c r="L33" s="747"/>
      <c r="M33" s="747"/>
      <c r="N33" s="747"/>
      <c r="O33" s="748"/>
      <c r="P33" s="755"/>
      <c r="Q33" s="756"/>
      <c r="R33" s="756"/>
      <c r="S33" s="756"/>
      <c r="T33" s="756"/>
      <c r="U33" s="757"/>
      <c r="V33" s="755"/>
      <c r="W33" s="756"/>
      <c r="X33" s="756"/>
      <c r="Y33" s="756"/>
      <c r="Z33" s="756"/>
      <c r="AA33" s="757"/>
      <c r="AB33" s="696"/>
      <c r="AC33" s="694"/>
      <c r="AD33" s="694"/>
      <c r="AE33" s="694"/>
      <c r="AF33" s="694"/>
      <c r="AG33" s="695"/>
      <c r="AH33" s="690"/>
      <c r="AI33" s="691"/>
      <c r="AJ33" s="691"/>
      <c r="AK33" s="691"/>
      <c r="AL33" s="691"/>
      <c r="AM33" s="693"/>
      <c r="AN33" s="10"/>
      <c r="AO33" s="736"/>
      <c r="AP33" s="737"/>
      <c r="AQ33" s="737"/>
      <c r="AR33" s="737"/>
      <c r="AS33" s="737"/>
      <c r="AT33" s="738"/>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row>
    <row r="34" spans="1:80" ht="15" customHeight="1" x14ac:dyDescent="0.25">
      <c r="A34" s="10"/>
      <c r="B34" s="677"/>
      <c r="C34" s="677"/>
      <c r="D34" s="678"/>
      <c r="E34" s="682"/>
      <c r="F34" s="683"/>
      <c r="G34" s="683"/>
      <c r="H34" s="683"/>
      <c r="I34" s="683"/>
      <c r="J34" s="746"/>
      <c r="K34" s="747"/>
      <c r="L34" s="747"/>
      <c r="M34" s="747"/>
      <c r="N34" s="747"/>
      <c r="O34" s="748"/>
      <c r="P34" s="755"/>
      <c r="Q34" s="756"/>
      <c r="R34" s="756"/>
      <c r="S34" s="756"/>
      <c r="T34" s="756"/>
      <c r="U34" s="757"/>
      <c r="V34" s="755"/>
      <c r="W34" s="756"/>
      <c r="X34" s="756"/>
      <c r="Y34" s="756"/>
      <c r="Z34" s="756"/>
      <c r="AA34" s="757"/>
      <c r="AB34" s="696"/>
      <c r="AC34" s="694"/>
      <c r="AD34" s="694"/>
      <c r="AE34" s="694"/>
      <c r="AF34" s="694"/>
      <c r="AG34" s="695"/>
      <c r="AH34" s="690"/>
      <c r="AI34" s="691"/>
      <c r="AJ34" s="691"/>
      <c r="AK34" s="691"/>
      <c r="AL34" s="691"/>
      <c r="AM34" s="693"/>
      <c r="AN34" s="10"/>
      <c r="AO34" s="736"/>
      <c r="AP34" s="737"/>
      <c r="AQ34" s="737"/>
      <c r="AR34" s="737"/>
      <c r="AS34" s="737"/>
      <c r="AT34" s="738"/>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row>
    <row r="35" spans="1:80" ht="15" customHeight="1" x14ac:dyDescent="0.25">
      <c r="A35" s="10"/>
      <c r="B35" s="677"/>
      <c r="C35" s="677"/>
      <c r="D35" s="678"/>
      <c r="E35" s="682"/>
      <c r="F35" s="683"/>
      <c r="G35" s="683"/>
      <c r="H35" s="683"/>
      <c r="I35" s="683"/>
      <c r="J35" s="746"/>
      <c r="K35" s="747"/>
      <c r="L35" s="747"/>
      <c r="M35" s="747"/>
      <c r="N35" s="747"/>
      <c r="O35" s="748"/>
      <c r="P35" s="755"/>
      <c r="Q35" s="756"/>
      <c r="R35" s="756"/>
      <c r="S35" s="756"/>
      <c r="T35" s="756"/>
      <c r="U35" s="757"/>
      <c r="V35" s="755"/>
      <c r="W35" s="756"/>
      <c r="X35" s="756"/>
      <c r="Y35" s="756"/>
      <c r="Z35" s="756"/>
      <c r="AA35" s="757"/>
      <c r="AB35" s="696"/>
      <c r="AC35" s="694"/>
      <c r="AD35" s="694"/>
      <c r="AE35" s="694"/>
      <c r="AF35" s="694"/>
      <c r="AG35" s="695"/>
      <c r="AH35" s="690"/>
      <c r="AI35" s="691"/>
      <c r="AJ35" s="691"/>
      <c r="AK35" s="691"/>
      <c r="AL35" s="691"/>
      <c r="AM35" s="693"/>
      <c r="AN35" s="10"/>
      <c r="AO35" s="736"/>
      <c r="AP35" s="737"/>
      <c r="AQ35" s="737"/>
      <c r="AR35" s="737"/>
      <c r="AS35" s="737"/>
      <c r="AT35" s="738"/>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row>
    <row r="36" spans="1:80" ht="15" customHeight="1" x14ac:dyDescent="0.25">
      <c r="A36" s="10"/>
      <c r="B36" s="677"/>
      <c r="C36" s="677"/>
      <c r="D36" s="678"/>
      <c r="E36" s="682"/>
      <c r="F36" s="683"/>
      <c r="G36" s="683"/>
      <c r="H36" s="683"/>
      <c r="I36" s="683"/>
      <c r="J36" s="746"/>
      <c r="K36" s="747"/>
      <c r="L36" s="747"/>
      <c r="M36" s="747"/>
      <c r="N36" s="747"/>
      <c r="O36" s="748"/>
      <c r="P36" s="755"/>
      <c r="Q36" s="756"/>
      <c r="R36" s="756"/>
      <c r="S36" s="756"/>
      <c r="T36" s="756"/>
      <c r="U36" s="757"/>
      <c r="V36" s="755"/>
      <c r="W36" s="756"/>
      <c r="X36" s="756"/>
      <c r="Y36" s="756"/>
      <c r="Z36" s="756"/>
      <c r="AA36" s="757"/>
      <c r="AB36" s="696"/>
      <c r="AC36" s="694"/>
      <c r="AD36" s="694"/>
      <c r="AE36" s="694"/>
      <c r="AF36" s="694"/>
      <c r="AG36" s="695"/>
      <c r="AH36" s="690"/>
      <c r="AI36" s="691"/>
      <c r="AJ36" s="691"/>
      <c r="AK36" s="691"/>
      <c r="AL36" s="691"/>
      <c r="AM36" s="693"/>
      <c r="AN36" s="10"/>
      <c r="AO36" s="736"/>
      <c r="AP36" s="737"/>
      <c r="AQ36" s="737"/>
      <c r="AR36" s="737"/>
      <c r="AS36" s="737"/>
      <c r="AT36" s="738"/>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row>
    <row r="37" spans="1:80" ht="15.75" customHeight="1" thickBot="1" x14ac:dyDescent="0.3">
      <c r="A37" s="10"/>
      <c r="B37" s="677"/>
      <c r="C37" s="677"/>
      <c r="D37" s="678"/>
      <c r="E37" s="685"/>
      <c r="F37" s="686"/>
      <c r="G37" s="686"/>
      <c r="H37" s="686"/>
      <c r="I37" s="686"/>
      <c r="J37" s="749"/>
      <c r="K37" s="750"/>
      <c r="L37" s="750"/>
      <c r="M37" s="750"/>
      <c r="N37" s="750"/>
      <c r="O37" s="751"/>
      <c r="P37" s="758"/>
      <c r="Q37" s="759"/>
      <c r="R37" s="759"/>
      <c r="S37" s="759"/>
      <c r="T37" s="759"/>
      <c r="U37" s="760"/>
      <c r="V37" s="758"/>
      <c r="W37" s="759"/>
      <c r="X37" s="759"/>
      <c r="Y37" s="759"/>
      <c r="Z37" s="759"/>
      <c r="AA37" s="760"/>
      <c r="AB37" s="730"/>
      <c r="AC37" s="731"/>
      <c r="AD37" s="731"/>
      <c r="AE37" s="731"/>
      <c r="AF37" s="731"/>
      <c r="AG37" s="732"/>
      <c r="AH37" s="711"/>
      <c r="AI37" s="709"/>
      <c r="AJ37" s="709"/>
      <c r="AK37" s="709"/>
      <c r="AL37" s="709"/>
      <c r="AM37" s="710"/>
      <c r="AN37" s="10"/>
      <c r="AO37" s="739"/>
      <c r="AP37" s="740"/>
      <c r="AQ37" s="740"/>
      <c r="AR37" s="740"/>
      <c r="AS37" s="740"/>
      <c r="AT37" s="741"/>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row>
    <row r="38" spans="1:80" ht="15" customHeight="1" x14ac:dyDescent="0.25">
      <c r="A38" s="10"/>
      <c r="B38" s="677"/>
      <c r="C38" s="677"/>
      <c r="D38" s="678"/>
      <c r="E38" s="679" t="s">
        <v>633</v>
      </c>
      <c r="F38" s="680"/>
      <c r="G38" s="680"/>
      <c r="H38" s="680"/>
      <c r="I38" s="681"/>
      <c r="J38" s="743"/>
      <c r="K38" s="744"/>
      <c r="L38" s="744"/>
      <c r="M38" s="744"/>
      <c r="N38" s="744"/>
      <c r="O38" s="745"/>
      <c r="P38" s="743"/>
      <c r="Q38" s="744"/>
      <c r="R38" s="744"/>
      <c r="S38" s="744"/>
      <c r="T38" s="744"/>
      <c r="U38" s="745"/>
      <c r="V38" s="752"/>
      <c r="W38" s="753"/>
      <c r="X38" s="753"/>
      <c r="Y38" s="753"/>
      <c r="Z38" s="753"/>
      <c r="AA38" s="754"/>
      <c r="AB38" s="706"/>
      <c r="AC38" s="707"/>
      <c r="AD38" s="707"/>
      <c r="AE38" s="707"/>
      <c r="AF38" s="707"/>
      <c r="AG38" s="708"/>
      <c r="AH38" s="688"/>
      <c r="AI38" s="689"/>
      <c r="AJ38" s="689"/>
      <c r="AK38" s="689"/>
      <c r="AL38" s="689"/>
      <c r="AM38" s="692"/>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row>
    <row r="39" spans="1:80" ht="15" customHeight="1" x14ac:dyDescent="0.25">
      <c r="A39" s="10"/>
      <c r="B39" s="677"/>
      <c r="C39" s="677"/>
      <c r="D39" s="678"/>
      <c r="E39" s="682"/>
      <c r="F39" s="683"/>
      <c r="G39" s="683"/>
      <c r="H39" s="683"/>
      <c r="I39" s="684"/>
      <c r="J39" s="746"/>
      <c r="K39" s="747"/>
      <c r="L39" s="747"/>
      <c r="M39" s="747"/>
      <c r="N39" s="747"/>
      <c r="O39" s="748"/>
      <c r="P39" s="746"/>
      <c r="Q39" s="747"/>
      <c r="R39" s="747"/>
      <c r="S39" s="747"/>
      <c r="T39" s="747"/>
      <c r="U39" s="748"/>
      <c r="V39" s="755"/>
      <c r="W39" s="756"/>
      <c r="X39" s="756"/>
      <c r="Y39" s="756"/>
      <c r="Z39" s="756"/>
      <c r="AA39" s="757"/>
      <c r="AB39" s="696"/>
      <c r="AC39" s="694"/>
      <c r="AD39" s="694"/>
      <c r="AE39" s="694"/>
      <c r="AF39" s="694"/>
      <c r="AG39" s="695"/>
      <c r="AH39" s="690"/>
      <c r="AI39" s="691"/>
      <c r="AJ39" s="691"/>
      <c r="AK39" s="691"/>
      <c r="AL39" s="691"/>
      <c r="AM39" s="693"/>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row>
    <row r="40" spans="1:80" ht="15" customHeight="1" x14ac:dyDescent="0.25">
      <c r="A40" s="10"/>
      <c r="B40" s="677"/>
      <c r="C40" s="677"/>
      <c r="D40" s="678"/>
      <c r="E40" s="682"/>
      <c r="F40" s="683"/>
      <c r="G40" s="683"/>
      <c r="H40" s="683"/>
      <c r="I40" s="684"/>
      <c r="J40" s="746"/>
      <c r="K40" s="747"/>
      <c r="L40" s="747"/>
      <c r="M40" s="747"/>
      <c r="N40" s="747"/>
      <c r="O40" s="748"/>
      <c r="P40" s="746"/>
      <c r="Q40" s="747"/>
      <c r="R40" s="747"/>
      <c r="S40" s="747"/>
      <c r="T40" s="747"/>
      <c r="U40" s="748"/>
      <c r="V40" s="755"/>
      <c r="W40" s="756"/>
      <c r="X40" s="756"/>
      <c r="Y40" s="756"/>
      <c r="Z40" s="756"/>
      <c r="AA40" s="757"/>
      <c r="AB40" s="696"/>
      <c r="AC40" s="694"/>
      <c r="AD40" s="694"/>
      <c r="AE40" s="694"/>
      <c r="AF40" s="694"/>
      <c r="AG40" s="695"/>
      <c r="AH40" s="690"/>
      <c r="AI40" s="691"/>
      <c r="AJ40" s="691"/>
      <c r="AK40" s="691"/>
      <c r="AL40" s="691"/>
      <c r="AM40" s="693"/>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row>
    <row r="41" spans="1:80" ht="15" customHeight="1" x14ac:dyDescent="0.25">
      <c r="A41" s="10"/>
      <c r="B41" s="677"/>
      <c r="C41" s="677"/>
      <c r="D41" s="678"/>
      <c r="E41" s="682"/>
      <c r="F41" s="683"/>
      <c r="G41" s="683"/>
      <c r="H41" s="683"/>
      <c r="I41" s="684"/>
      <c r="J41" s="746"/>
      <c r="K41" s="747"/>
      <c r="L41" s="747"/>
      <c r="M41" s="747"/>
      <c r="N41" s="747"/>
      <c r="O41" s="748"/>
      <c r="P41" s="746"/>
      <c r="Q41" s="747"/>
      <c r="R41" s="747"/>
      <c r="S41" s="747"/>
      <c r="T41" s="747"/>
      <c r="U41" s="748"/>
      <c r="V41" s="755"/>
      <c r="W41" s="756"/>
      <c r="X41" s="756"/>
      <c r="Y41" s="756"/>
      <c r="Z41" s="756"/>
      <c r="AA41" s="757"/>
      <c r="AB41" s="696"/>
      <c r="AC41" s="694"/>
      <c r="AD41" s="694"/>
      <c r="AE41" s="694"/>
      <c r="AF41" s="694"/>
      <c r="AG41" s="695"/>
      <c r="AH41" s="690"/>
      <c r="AI41" s="691"/>
      <c r="AJ41" s="691"/>
      <c r="AK41" s="691"/>
      <c r="AL41" s="691"/>
      <c r="AM41" s="693"/>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row>
    <row r="42" spans="1:80" ht="15" customHeight="1" x14ac:dyDescent="0.25">
      <c r="A42" s="10"/>
      <c r="B42" s="677"/>
      <c r="C42" s="677"/>
      <c r="D42" s="678"/>
      <c r="E42" s="682"/>
      <c r="F42" s="683"/>
      <c r="G42" s="683"/>
      <c r="H42" s="683"/>
      <c r="I42" s="684"/>
      <c r="J42" s="746"/>
      <c r="K42" s="747"/>
      <c r="L42" s="747"/>
      <c r="M42" s="747"/>
      <c r="N42" s="747"/>
      <c r="O42" s="748"/>
      <c r="P42" s="746"/>
      <c r="Q42" s="747"/>
      <c r="R42" s="747"/>
      <c r="S42" s="747"/>
      <c r="T42" s="747"/>
      <c r="U42" s="748"/>
      <c r="V42" s="755"/>
      <c r="W42" s="756"/>
      <c r="X42" s="756"/>
      <c r="Y42" s="756"/>
      <c r="Z42" s="756"/>
      <c r="AA42" s="757"/>
      <c r="AB42" s="696"/>
      <c r="AC42" s="694"/>
      <c r="AD42" s="694"/>
      <c r="AE42" s="694"/>
      <c r="AF42" s="694"/>
      <c r="AG42" s="695"/>
      <c r="AH42" s="690"/>
      <c r="AI42" s="691"/>
      <c r="AJ42" s="691"/>
      <c r="AK42" s="691"/>
      <c r="AL42" s="691"/>
      <c r="AM42" s="693"/>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row>
    <row r="43" spans="1:80" ht="15" customHeight="1" x14ac:dyDescent="0.25">
      <c r="A43" s="10"/>
      <c r="B43" s="677"/>
      <c r="C43" s="677"/>
      <c r="D43" s="678"/>
      <c r="E43" s="682"/>
      <c r="F43" s="683"/>
      <c r="G43" s="683"/>
      <c r="H43" s="683"/>
      <c r="I43" s="684"/>
      <c r="J43" s="746"/>
      <c r="K43" s="747"/>
      <c r="L43" s="747"/>
      <c r="M43" s="747"/>
      <c r="N43" s="747"/>
      <c r="O43" s="748"/>
      <c r="P43" s="746"/>
      <c r="Q43" s="747"/>
      <c r="R43" s="747"/>
      <c r="S43" s="747"/>
      <c r="T43" s="747"/>
      <c r="U43" s="748"/>
      <c r="V43" s="755"/>
      <c r="W43" s="756"/>
      <c r="X43" s="756"/>
      <c r="Y43" s="756"/>
      <c r="Z43" s="756"/>
      <c r="AA43" s="757"/>
      <c r="AB43" s="696"/>
      <c r="AC43" s="694"/>
      <c r="AD43" s="694"/>
      <c r="AE43" s="694"/>
      <c r="AF43" s="694"/>
      <c r="AG43" s="695"/>
      <c r="AH43" s="690"/>
      <c r="AI43" s="691"/>
      <c r="AJ43" s="691"/>
      <c r="AK43" s="691"/>
      <c r="AL43" s="691"/>
      <c r="AM43" s="693"/>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row>
    <row r="44" spans="1:80" ht="15" customHeight="1" x14ac:dyDescent="0.25">
      <c r="A44" s="10"/>
      <c r="B44" s="677"/>
      <c r="C44" s="677"/>
      <c r="D44" s="678"/>
      <c r="E44" s="682"/>
      <c r="F44" s="683"/>
      <c r="G44" s="683"/>
      <c r="H44" s="683"/>
      <c r="I44" s="684"/>
      <c r="J44" s="746"/>
      <c r="K44" s="747"/>
      <c r="L44" s="747"/>
      <c r="M44" s="747"/>
      <c r="N44" s="747"/>
      <c r="O44" s="748"/>
      <c r="P44" s="746"/>
      <c r="Q44" s="747"/>
      <c r="R44" s="747"/>
      <c r="S44" s="747"/>
      <c r="T44" s="747"/>
      <c r="U44" s="748"/>
      <c r="V44" s="755"/>
      <c r="W44" s="756"/>
      <c r="X44" s="756"/>
      <c r="Y44" s="756"/>
      <c r="Z44" s="756"/>
      <c r="AA44" s="757"/>
      <c r="AB44" s="696"/>
      <c r="AC44" s="694"/>
      <c r="AD44" s="694"/>
      <c r="AE44" s="694"/>
      <c r="AF44" s="694"/>
      <c r="AG44" s="695"/>
      <c r="AH44" s="690"/>
      <c r="AI44" s="691"/>
      <c r="AJ44" s="691"/>
      <c r="AK44" s="691"/>
      <c r="AL44" s="691"/>
      <c r="AM44" s="693"/>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row>
    <row r="45" spans="1:80" ht="15.75" customHeight="1" thickBot="1" x14ac:dyDescent="0.3">
      <c r="A45" s="10"/>
      <c r="B45" s="677"/>
      <c r="C45" s="677"/>
      <c r="D45" s="678"/>
      <c r="E45" s="685"/>
      <c r="F45" s="686"/>
      <c r="G45" s="686"/>
      <c r="H45" s="686"/>
      <c r="I45" s="687"/>
      <c r="J45" s="749"/>
      <c r="K45" s="750"/>
      <c r="L45" s="750"/>
      <c r="M45" s="750"/>
      <c r="N45" s="750"/>
      <c r="O45" s="751"/>
      <c r="P45" s="749"/>
      <c r="Q45" s="750"/>
      <c r="R45" s="750"/>
      <c r="S45" s="750"/>
      <c r="T45" s="750"/>
      <c r="U45" s="751"/>
      <c r="V45" s="758"/>
      <c r="W45" s="759"/>
      <c r="X45" s="759"/>
      <c r="Y45" s="759"/>
      <c r="Z45" s="759"/>
      <c r="AA45" s="760"/>
      <c r="AB45" s="730"/>
      <c r="AC45" s="731"/>
      <c r="AD45" s="731"/>
      <c r="AE45" s="731"/>
      <c r="AF45" s="731"/>
      <c r="AG45" s="732"/>
      <c r="AH45" s="711"/>
      <c r="AI45" s="709"/>
      <c r="AJ45" s="709"/>
      <c r="AK45" s="709"/>
      <c r="AL45" s="709"/>
      <c r="AM45" s="7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row>
    <row r="46" spans="1:80" x14ac:dyDescent="0.25">
      <c r="A46" s="10"/>
      <c r="B46" s="10"/>
      <c r="C46" s="10"/>
      <c r="D46" s="10"/>
      <c r="E46" s="10"/>
      <c r="F46" s="10"/>
      <c r="G46" s="10"/>
      <c r="H46" s="10"/>
      <c r="I46" s="10"/>
      <c r="J46" s="679" t="s">
        <v>634</v>
      </c>
      <c r="K46" s="680"/>
      <c r="L46" s="680"/>
      <c r="M46" s="680"/>
      <c r="N46" s="680"/>
      <c r="O46" s="681"/>
      <c r="P46" s="679" t="s">
        <v>635</v>
      </c>
      <c r="Q46" s="680"/>
      <c r="R46" s="680"/>
      <c r="S46" s="680"/>
      <c r="T46" s="680"/>
      <c r="U46" s="681"/>
      <c r="V46" s="679" t="s">
        <v>636</v>
      </c>
      <c r="W46" s="680"/>
      <c r="X46" s="680"/>
      <c r="Y46" s="680"/>
      <c r="Z46" s="680"/>
      <c r="AA46" s="681"/>
      <c r="AB46" s="679" t="s">
        <v>637</v>
      </c>
      <c r="AC46" s="742"/>
      <c r="AD46" s="680"/>
      <c r="AE46" s="680"/>
      <c r="AF46" s="680"/>
      <c r="AG46" s="681"/>
      <c r="AH46" s="679" t="s">
        <v>638</v>
      </c>
      <c r="AI46" s="680"/>
      <c r="AJ46" s="680"/>
      <c r="AK46" s="680"/>
      <c r="AL46" s="680"/>
      <c r="AM46" s="681"/>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row>
    <row r="47" spans="1:80" x14ac:dyDescent="0.25">
      <c r="A47" s="10"/>
      <c r="B47" s="10"/>
      <c r="C47" s="10"/>
      <c r="D47" s="10"/>
      <c r="E47" s="10"/>
      <c r="F47" s="10"/>
      <c r="G47" s="10"/>
      <c r="H47" s="10"/>
      <c r="I47" s="10"/>
      <c r="J47" s="682"/>
      <c r="K47" s="683"/>
      <c r="L47" s="683"/>
      <c r="M47" s="683"/>
      <c r="N47" s="683"/>
      <c r="O47" s="684"/>
      <c r="P47" s="682"/>
      <c r="Q47" s="683"/>
      <c r="R47" s="683"/>
      <c r="S47" s="683"/>
      <c r="T47" s="683"/>
      <c r="U47" s="684"/>
      <c r="V47" s="682"/>
      <c r="W47" s="683"/>
      <c r="X47" s="683"/>
      <c r="Y47" s="683"/>
      <c r="Z47" s="683"/>
      <c r="AA47" s="684"/>
      <c r="AB47" s="682"/>
      <c r="AC47" s="683"/>
      <c r="AD47" s="683"/>
      <c r="AE47" s="683"/>
      <c r="AF47" s="683"/>
      <c r="AG47" s="684"/>
      <c r="AH47" s="682"/>
      <c r="AI47" s="683"/>
      <c r="AJ47" s="683"/>
      <c r="AK47" s="683"/>
      <c r="AL47" s="683"/>
      <c r="AM47" s="684"/>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row>
    <row r="48" spans="1:80" x14ac:dyDescent="0.25">
      <c r="A48" s="10"/>
      <c r="B48" s="10"/>
      <c r="C48" s="10"/>
      <c r="D48" s="10"/>
      <c r="E48" s="10"/>
      <c r="F48" s="10"/>
      <c r="G48" s="10"/>
      <c r="H48" s="10"/>
      <c r="I48" s="10"/>
      <c r="J48" s="682"/>
      <c r="K48" s="683"/>
      <c r="L48" s="683"/>
      <c r="M48" s="683"/>
      <c r="N48" s="683"/>
      <c r="O48" s="684"/>
      <c r="P48" s="682"/>
      <c r="Q48" s="683"/>
      <c r="R48" s="683"/>
      <c r="S48" s="683"/>
      <c r="T48" s="683"/>
      <c r="U48" s="684"/>
      <c r="V48" s="682"/>
      <c r="W48" s="683"/>
      <c r="X48" s="683"/>
      <c r="Y48" s="683"/>
      <c r="Z48" s="683"/>
      <c r="AA48" s="684"/>
      <c r="AB48" s="682"/>
      <c r="AC48" s="683"/>
      <c r="AD48" s="683"/>
      <c r="AE48" s="683"/>
      <c r="AF48" s="683"/>
      <c r="AG48" s="684"/>
      <c r="AH48" s="682"/>
      <c r="AI48" s="683"/>
      <c r="AJ48" s="683"/>
      <c r="AK48" s="683"/>
      <c r="AL48" s="683"/>
      <c r="AM48" s="684"/>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row>
    <row r="49" spans="1:80" x14ac:dyDescent="0.25">
      <c r="A49" s="10"/>
      <c r="B49" s="10"/>
      <c r="C49" s="10"/>
      <c r="D49" s="10"/>
      <c r="E49" s="10"/>
      <c r="F49" s="10"/>
      <c r="G49" s="10"/>
      <c r="H49" s="10"/>
      <c r="I49" s="10"/>
      <c r="J49" s="682"/>
      <c r="K49" s="683"/>
      <c r="L49" s="683"/>
      <c r="M49" s="683"/>
      <c r="N49" s="683"/>
      <c r="O49" s="684"/>
      <c r="P49" s="682"/>
      <c r="Q49" s="683"/>
      <c r="R49" s="683"/>
      <c r="S49" s="683"/>
      <c r="T49" s="683"/>
      <c r="U49" s="684"/>
      <c r="V49" s="682"/>
      <c r="W49" s="683"/>
      <c r="X49" s="683"/>
      <c r="Y49" s="683"/>
      <c r="Z49" s="683"/>
      <c r="AA49" s="684"/>
      <c r="AB49" s="682"/>
      <c r="AC49" s="683"/>
      <c r="AD49" s="683"/>
      <c r="AE49" s="683"/>
      <c r="AF49" s="683"/>
      <c r="AG49" s="684"/>
      <c r="AH49" s="682"/>
      <c r="AI49" s="683"/>
      <c r="AJ49" s="683"/>
      <c r="AK49" s="683"/>
      <c r="AL49" s="683"/>
      <c r="AM49" s="684"/>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row>
    <row r="50" spans="1:80" x14ac:dyDescent="0.25">
      <c r="A50" s="10"/>
      <c r="B50" s="10"/>
      <c r="C50" s="10"/>
      <c r="D50" s="10"/>
      <c r="E50" s="10"/>
      <c r="F50" s="10"/>
      <c r="G50" s="10"/>
      <c r="H50" s="10"/>
      <c r="I50" s="10"/>
      <c r="J50" s="682"/>
      <c r="K50" s="683"/>
      <c r="L50" s="683"/>
      <c r="M50" s="683"/>
      <c r="N50" s="683"/>
      <c r="O50" s="684"/>
      <c r="P50" s="682"/>
      <c r="Q50" s="683"/>
      <c r="R50" s="683"/>
      <c r="S50" s="683"/>
      <c r="T50" s="683"/>
      <c r="U50" s="684"/>
      <c r="V50" s="682"/>
      <c r="W50" s="683"/>
      <c r="X50" s="683"/>
      <c r="Y50" s="683"/>
      <c r="Z50" s="683"/>
      <c r="AA50" s="684"/>
      <c r="AB50" s="682"/>
      <c r="AC50" s="683"/>
      <c r="AD50" s="683"/>
      <c r="AE50" s="683"/>
      <c r="AF50" s="683"/>
      <c r="AG50" s="684"/>
      <c r="AH50" s="682"/>
      <c r="AI50" s="683"/>
      <c r="AJ50" s="683"/>
      <c r="AK50" s="683"/>
      <c r="AL50" s="683"/>
      <c r="AM50" s="684"/>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row>
    <row r="51" spans="1:80" ht="15.75" thickBot="1" x14ac:dyDescent="0.3">
      <c r="A51" s="10"/>
      <c r="B51" s="10"/>
      <c r="C51" s="10"/>
      <c r="D51" s="10"/>
      <c r="E51" s="10"/>
      <c r="F51" s="10"/>
      <c r="G51" s="10"/>
      <c r="H51" s="10"/>
      <c r="I51" s="10"/>
      <c r="J51" s="685"/>
      <c r="K51" s="686"/>
      <c r="L51" s="686"/>
      <c r="M51" s="686"/>
      <c r="N51" s="686"/>
      <c r="O51" s="687"/>
      <c r="P51" s="685"/>
      <c r="Q51" s="686"/>
      <c r="R51" s="686"/>
      <c r="S51" s="686"/>
      <c r="T51" s="686"/>
      <c r="U51" s="687"/>
      <c r="V51" s="685"/>
      <c r="W51" s="686"/>
      <c r="X51" s="686"/>
      <c r="Y51" s="686"/>
      <c r="Z51" s="686"/>
      <c r="AA51" s="687"/>
      <c r="AB51" s="685"/>
      <c r="AC51" s="686"/>
      <c r="AD51" s="686"/>
      <c r="AE51" s="686"/>
      <c r="AF51" s="686"/>
      <c r="AG51" s="687"/>
      <c r="AH51" s="685"/>
      <c r="AI51" s="686"/>
      <c r="AJ51" s="686"/>
      <c r="AK51" s="686"/>
      <c r="AL51" s="686"/>
      <c r="AM51" s="687"/>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row>
    <row r="52" spans="1:80"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row>
    <row r="53" spans="1:80" ht="15" customHeight="1" x14ac:dyDescent="0.25">
      <c r="A53" s="10"/>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row>
    <row r="54" spans="1:80" ht="15" customHeight="1" x14ac:dyDescent="0.25">
      <c r="A54" s="10"/>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row>
    <row r="55" spans="1:80"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row>
    <row r="56" spans="1:80"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row>
    <row r="57" spans="1:80"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row>
    <row r="58" spans="1:80"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row>
    <row r="59" spans="1:80"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row>
    <row r="60" spans="1:80"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row>
    <row r="61" spans="1:80"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row>
    <row r="62" spans="1:80"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row>
    <row r="63" spans="1:80"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row>
    <row r="64" spans="1:80"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row>
    <row r="65" spans="1:80"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row>
    <row r="66" spans="1:80"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row>
    <row r="67" spans="1:80"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row>
    <row r="68" spans="1:80"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row>
    <row r="69" spans="1:80"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row>
    <row r="70" spans="1:80"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row>
    <row r="71" spans="1:80"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row>
    <row r="72" spans="1:80"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row>
    <row r="73" spans="1:80"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row>
    <row r="74" spans="1:80"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row>
    <row r="75" spans="1:80"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row>
    <row r="76" spans="1:80"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row>
    <row r="77" spans="1:80"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row>
    <row r="78" spans="1:80"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row>
    <row r="79" spans="1:80"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row>
    <row r="80" spans="1:80"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row>
    <row r="81" spans="1:63"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row>
    <row r="82" spans="1:63"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row>
    <row r="83" spans="1:63"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row>
    <row r="84" spans="1:63"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row>
    <row r="85" spans="1:63"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row>
    <row r="86" spans="1:63"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row>
    <row r="87" spans="1:63"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row>
    <row r="88" spans="1:63"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row>
    <row r="89" spans="1:63"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row>
    <row r="90" spans="1:63"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row>
    <row r="91" spans="1:63"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row>
    <row r="92" spans="1:63"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row>
    <row r="93" spans="1:63"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row>
    <row r="94" spans="1:63"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row>
    <row r="95" spans="1:63"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row>
    <row r="96" spans="1:63"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row>
    <row r="97" spans="1:63"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row>
    <row r="98" spans="1:63"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row>
    <row r="99" spans="1:63"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row>
    <row r="100" spans="1:63"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row>
    <row r="101" spans="1:63"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row>
    <row r="102" spans="1:63"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row>
    <row r="103" spans="1:63"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row>
    <row r="104" spans="1:63"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row>
    <row r="105" spans="1:63"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row>
    <row r="106" spans="1:63"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row>
    <row r="107" spans="1:63"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row>
    <row r="108" spans="1:63"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row>
    <row r="109" spans="1:63"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row>
    <row r="110" spans="1:63"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row>
    <row r="111" spans="1:63"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row>
    <row r="112" spans="1:63"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row>
    <row r="113" spans="1:63"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row>
    <row r="114" spans="1:63"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row>
    <row r="115" spans="1:63"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row>
    <row r="116" spans="1:63"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row>
    <row r="117" spans="1:63"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row>
    <row r="118" spans="1:63"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row>
    <row r="119" spans="1:63"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row>
    <row r="120" spans="1:63"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row>
    <row r="121" spans="1:63"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row>
    <row r="122" spans="1:63" x14ac:dyDescent="0.25">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row>
    <row r="123" spans="1:63" x14ac:dyDescent="0.25">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row>
    <row r="124" spans="1:63" x14ac:dyDescent="0.25">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row>
    <row r="125" spans="1:63" x14ac:dyDescent="0.25">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row>
    <row r="126" spans="1:63" x14ac:dyDescent="0.25">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row>
    <row r="127" spans="1:63" x14ac:dyDescent="0.25">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row>
    <row r="128" spans="1:63" x14ac:dyDescent="0.25">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row>
    <row r="129" spans="2:63" x14ac:dyDescent="0.25">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row>
    <row r="130" spans="2:63" x14ac:dyDescent="0.25">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row>
    <row r="131" spans="2:63" x14ac:dyDescent="0.25">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row>
    <row r="132" spans="2:63" x14ac:dyDescent="0.25">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row>
    <row r="133" spans="2:63" x14ac:dyDescent="0.25">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row>
    <row r="134" spans="2:63" x14ac:dyDescent="0.25">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row>
    <row r="135" spans="2:63" x14ac:dyDescent="0.25">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row>
    <row r="136" spans="2:63" x14ac:dyDescent="0.25">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row>
    <row r="137" spans="2:63" x14ac:dyDescent="0.25">
      <c r="B137" s="10"/>
      <c r="C137" s="10"/>
      <c r="D137" s="10"/>
      <c r="E137" s="10"/>
      <c r="F137" s="10"/>
      <c r="G137" s="10"/>
      <c r="H137" s="10"/>
      <c r="I137" s="10"/>
    </row>
    <row r="138" spans="2:63" x14ac:dyDescent="0.25">
      <c r="B138" s="10"/>
      <c r="C138" s="10"/>
      <c r="D138" s="10"/>
      <c r="E138" s="10"/>
      <c r="F138" s="10"/>
      <c r="G138" s="10"/>
      <c r="H138" s="10"/>
      <c r="I138" s="10"/>
    </row>
    <row r="139" spans="2:63" x14ac:dyDescent="0.25">
      <c r="B139" s="10"/>
      <c r="C139" s="10"/>
      <c r="D139" s="10"/>
      <c r="E139" s="10"/>
      <c r="F139" s="10"/>
      <c r="G139" s="10"/>
      <c r="H139" s="10"/>
      <c r="I139" s="10"/>
    </row>
    <row r="140" spans="2:63" x14ac:dyDescent="0.25">
      <c r="B140" s="10"/>
      <c r="C140" s="10"/>
      <c r="D140" s="10"/>
      <c r="E140" s="10"/>
      <c r="F140" s="10"/>
      <c r="G140" s="10"/>
      <c r="H140" s="10"/>
      <c r="I140" s="10"/>
    </row>
  </sheetData>
  <mergeCells count="163">
    <mergeCell ref="J6:O13"/>
    <mergeCell ref="P30:U37"/>
    <mergeCell ref="P22:U29"/>
    <mergeCell ref="P14:U21"/>
    <mergeCell ref="P6:U13"/>
    <mergeCell ref="V38:AA45"/>
    <mergeCell ref="V30:AA37"/>
    <mergeCell ref="V22:AA29"/>
    <mergeCell ref="V14:AA21"/>
    <mergeCell ref="AH42:AI43"/>
    <mergeCell ref="AJ42:AK43"/>
    <mergeCell ref="AL38:AM39"/>
    <mergeCell ref="AB38:AC39"/>
    <mergeCell ref="AD38:AE39"/>
    <mergeCell ref="AF38:AG39"/>
    <mergeCell ref="AJ40:AK41"/>
    <mergeCell ref="J22:O29"/>
    <mergeCell ref="J14:O21"/>
    <mergeCell ref="J30:O37"/>
    <mergeCell ref="AF28:AG29"/>
    <mergeCell ref="AH28:AI29"/>
    <mergeCell ref="AJ28:AK29"/>
    <mergeCell ref="AL30:AM31"/>
    <mergeCell ref="AL28:AM29"/>
    <mergeCell ref="AB28:AC29"/>
    <mergeCell ref="AD28:AE29"/>
    <mergeCell ref="AL40:AM41"/>
    <mergeCell ref="AB40:AC41"/>
    <mergeCell ref="AD40:AE41"/>
    <mergeCell ref="AF40:AG41"/>
    <mergeCell ref="AH40:AI41"/>
    <mergeCell ref="AH36:AI37"/>
    <mergeCell ref="AJ36:AK37"/>
    <mergeCell ref="E38:I45"/>
    <mergeCell ref="AB36:AC37"/>
    <mergeCell ref="AD36:AE37"/>
    <mergeCell ref="AF36:AG37"/>
    <mergeCell ref="AH38:AI39"/>
    <mergeCell ref="AJ38:AK39"/>
    <mergeCell ref="E30:I37"/>
    <mergeCell ref="J46:O51"/>
    <mergeCell ref="P46:U51"/>
    <mergeCell ref="V46:AA51"/>
    <mergeCell ref="AB46:AG51"/>
    <mergeCell ref="AH46:AM51"/>
    <mergeCell ref="AB44:AC45"/>
    <mergeCell ref="AD44:AE45"/>
    <mergeCell ref="AF44:AG45"/>
    <mergeCell ref="AH44:AI45"/>
    <mergeCell ref="AJ44:AK45"/>
    <mergeCell ref="AL44:AM45"/>
    <mergeCell ref="J38:O45"/>
    <mergeCell ref="P38:U45"/>
    <mergeCell ref="AL42:AM43"/>
    <mergeCell ref="AB42:AC43"/>
    <mergeCell ref="AD42:AE43"/>
    <mergeCell ref="AF42:AG43"/>
    <mergeCell ref="AL36:AM37"/>
    <mergeCell ref="AO30:AT37"/>
    <mergeCell ref="AB30:AC31"/>
    <mergeCell ref="AD30:AE31"/>
    <mergeCell ref="AF30:AG31"/>
    <mergeCell ref="AH30:AI31"/>
    <mergeCell ref="AJ30:AK31"/>
    <mergeCell ref="AB34:AC35"/>
    <mergeCell ref="AD34:AE35"/>
    <mergeCell ref="AF34:AG35"/>
    <mergeCell ref="AH34:AI35"/>
    <mergeCell ref="AJ34:AK35"/>
    <mergeCell ref="AL34:AM35"/>
    <mergeCell ref="AL32:AM33"/>
    <mergeCell ref="AB32:AC33"/>
    <mergeCell ref="AD32:AE33"/>
    <mergeCell ref="AF32:AG33"/>
    <mergeCell ref="AH32:AI33"/>
    <mergeCell ref="AJ32:AK33"/>
    <mergeCell ref="AO22:AT29"/>
    <mergeCell ref="AB22:AC23"/>
    <mergeCell ref="AD22:AE23"/>
    <mergeCell ref="AF22:AG23"/>
    <mergeCell ref="AH24:AI25"/>
    <mergeCell ref="AJ24:AK25"/>
    <mergeCell ref="AL24:AM25"/>
    <mergeCell ref="AL20:AM21"/>
    <mergeCell ref="E22:I29"/>
    <mergeCell ref="AB20:AC21"/>
    <mergeCell ref="AD20:AE21"/>
    <mergeCell ref="AF20:AG21"/>
    <mergeCell ref="AH22:AI23"/>
    <mergeCell ref="AJ22:AK23"/>
    <mergeCell ref="AL22:AM23"/>
    <mergeCell ref="AB24:AC25"/>
    <mergeCell ref="AD24:AE25"/>
    <mergeCell ref="AF24:AG25"/>
    <mergeCell ref="AJ26:AK27"/>
    <mergeCell ref="AL26:AM27"/>
    <mergeCell ref="AB26:AC27"/>
    <mergeCell ref="AD26:AE27"/>
    <mergeCell ref="AF26:AG27"/>
    <mergeCell ref="AH26:AI27"/>
    <mergeCell ref="AH20:AI21"/>
    <mergeCell ref="AJ20:AK21"/>
    <mergeCell ref="AO14:AT21"/>
    <mergeCell ref="AB14:AC15"/>
    <mergeCell ref="AD14:AE15"/>
    <mergeCell ref="AF14:AG15"/>
    <mergeCell ref="AH14:AI15"/>
    <mergeCell ref="AJ14:AK15"/>
    <mergeCell ref="AB18:AC19"/>
    <mergeCell ref="AD18:AE19"/>
    <mergeCell ref="AF18:AG19"/>
    <mergeCell ref="AH18:AI19"/>
    <mergeCell ref="AJ18:AK19"/>
    <mergeCell ref="AL18:AM19"/>
    <mergeCell ref="AL16:AM17"/>
    <mergeCell ref="AO6:AT13"/>
    <mergeCell ref="V6:W7"/>
    <mergeCell ref="X6:Y7"/>
    <mergeCell ref="Z6:AA7"/>
    <mergeCell ref="AB6:AC7"/>
    <mergeCell ref="AD6:AE7"/>
    <mergeCell ref="AF6:AG7"/>
    <mergeCell ref="AH8:AI9"/>
    <mergeCell ref="AJ8:AK9"/>
    <mergeCell ref="AL8:AM9"/>
    <mergeCell ref="V10:W11"/>
    <mergeCell ref="V8:W9"/>
    <mergeCell ref="AH10:AI11"/>
    <mergeCell ref="AL12:AM13"/>
    <mergeCell ref="Z12:AA13"/>
    <mergeCell ref="AB12:AC13"/>
    <mergeCell ref="AD12:AE13"/>
    <mergeCell ref="AF12:AG13"/>
    <mergeCell ref="AH12:AI13"/>
    <mergeCell ref="AJ12:AK13"/>
    <mergeCell ref="V12:W13"/>
    <mergeCell ref="X12:Y13"/>
    <mergeCell ref="X10:Y11"/>
    <mergeCell ref="Z10:AA11"/>
    <mergeCell ref="B2:I4"/>
    <mergeCell ref="J2:AM4"/>
    <mergeCell ref="B6:D45"/>
    <mergeCell ref="E6:I13"/>
    <mergeCell ref="AH6:AI7"/>
    <mergeCell ref="AJ6:AK7"/>
    <mergeCell ref="AL6:AM7"/>
    <mergeCell ref="X8:Y9"/>
    <mergeCell ref="Z8:AA9"/>
    <mergeCell ref="AB8:AC9"/>
    <mergeCell ref="AD8:AE9"/>
    <mergeCell ref="AF8:AG9"/>
    <mergeCell ref="AJ10:AK11"/>
    <mergeCell ref="AL10:AM11"/>
    <mergeCell ref="E14:I21"/>
    <mergeCell ref="AL14:AM15"/>
    <mergeCell ref="AB10:AC11"/>
    <mergeCell ref="AD10:AE11"/>
    <mergeCell ref="AF10:AG11"/>
    <mergeCell ref="AB16:AC17"/>
    <mergeCell ref="AD16:AE17"/>
    <mergeCell ref="AF16:AG17"/>
    <mergeCell ref="AH16:AI17"/>
    <mergeCell ref="AJ16:AK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0C6C-E6B8-42B1-968F-9547D759364D}">
  <dimension ref="A1:CM231"/>
  <sheetViews>
    <sheetView showGridLines="0" zoomScale="40" zoomScaleNormal="40" workbookViewId="0">
      <selection activeCell="BD44" sqref="BD44"/>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row>
    <row r="2" spans="1:91" ht="18" customHeight="1" x14ac:dyDescent="0.25">
      <c r="A2" s="10"/>
      <c r="B2" s="808" t="s">
        <v>639</v>
      </c>
      <c r="C2" s="809"/>
      <c r="D2" s="809"/>
      <c r="E2" s="809"/>
      <c r="F2" s="809"/>
      <c r="G2" s="809"/>
      <c r="H2" s="809"/>
      <c r="I2" s="809"/>
      <c r="J2" s="676" t="s">
        <v>15</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row>
    <row r="3" spans="1:91" ht="43.5" customHeight="1" x14ac:dyDescent="0.25">
      <c r="A3" s="10"/>
      <c r="B3" s="809"/>
      <c r="C3" s="809"/>
      <c r="D3" s="809"/>
      <c r="E3" s="809"/>
      <c r="F3" s="809"/>
      <c r="G3" s="809"/>
      <c r="H3" s="809"/>
      <c r="I3" s="809"/>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row>
    <row r="4" spans="1:91" ht="48.75" customHeight="1" x14ac:dyDescent="0.25">
      <c r="A4" s="10"/>
      <c r="B4" s="809"/>
      <c r="C4" s="809"/>
      <c r="D4" s="809"/>
      <c r="E4" s="809"/>
      <c r="F4" s="809"/>
      <c r="G4" s="809"/>
      <c r="H4" s="809"/>
      <c r="I4" s="809"/>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row>
    <row r="5" spans="1:91" ht="15.75" thickBot="1"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row>
    <row r="6" spans="1:91" ht="15" customHeight="1" x14ac:dyDescent="0.25">
      <c r="A6" s="10"/>
      <c r="B6" s="677" t="s">
        <v>627</v>
      </c>
      <c r="C6" s="677"/>
      <c r="D6" s="678"/>
      <c r="E6" s="679" t="s">
        <v>628</v>
      </c>
      <c r="F6" s="680"/>
      <c r="G6" s="680"/>
      <c r="H6" s="680"/>
      <c r="I6" s="681"/>
      <c r="J6" s="761">
        <f>COUNTIFS('MAPA DE RIESGOS'!$AI$6:$AI$48,"Muy Alta",'MAPA DE RIESGOS'!$AK$6:$AK$48,"Leve")</f>
        <v>0</v>
      </c>
      <c r="K6" s="762"/>
      <c r="L6" s="762"/>
      <c r="M6" s="762"/>
      <c r="N6" s="762"/>
      <c r="O6" s="763"/>
      <c r="P6" s="770">
        <f>COUNTIFS('MAPA DE RIESGOS'!$AI$6:$AI$48,"Muy Alta",'MAPA DE RIESGOS'!$AK$6:$AK$48,"Menor")</f>
        <v>0</v>
      </c>
      <c r="Q6" s="771"/>
      <c r="R6" s="771"/>
      <c r="S6" s="771"/>
      <c r="T6" s="771"/>
      <c r="U6" s="772"/>
      <c r="V6" s="770">
        <f>COUNTIFS('MAPA DE RIESGOS'!$AI$6:$AI$48,"Muy Alta",'MAPA DE RIESGOS'!$AK$6:$AK$48,"Moderado")</f>
        <v>0</v>
      </c>
      <c r="W6" s="771"/>
      <c r="X6" s="771"/>
      <c r="Y6" s="771"/>
      <c r="Z6" s="771"/>
      <c r="AA6" s="772"/>
      <c r="AB6" s="770">
        <f>COUNTIFS('MAPA DE RIESGOS'!$AI$6:$AI$48,"Muy Alta",'MAPA DE RIESGOS'!$AK$6:$AK$48,"Mayor")</f>
        <v>0</v>
      </c>
      <c r="AC6" s="771"/>
      <c r="AD6" s="771"/>
      <c r="AE6" s="771"/>
      <c r="AF6" s="771"/>
      <c r="AG6" s="772"/>
      <c r="AH6" s="790">
        <f>COUNTIFS('MAPA DE RIESGOS'!$AI$6:$AI$48,"Muy Alta",'MAPA DE RIESGOS'!$AK$6:$AK$48,"Catastrófico")</f>
        <v>0</v>
      </c>
      <c r="AI6" s="791"/>
      <c r="AJ6" s="791"/>
      <c r="AK6" s="791"/>
      <c r="AL6" s="791"/>
      <c r="AM6" s="792"/>
      <c r="AN6" s="10"/>
      <c r="AO6" s="810" t="s">
        <v>462</v>
      </c>
      <c r="AP6" s="811"/>
      <c r="AQ6" s="811"/>
      <c r="AR6" s="811"/>
      <c r="AS6" s="811"/>
      <c r="AT6" s="812"/>
      <c r="AU6" s="837">
        <f>SUM(AH6:AM45)</f>
        <v>2</v>
      </c>
      <c r="AV6" s="838"/>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row>
    <row r="7" spans="1:91" ht="15" customHeight="1" x14ac:dyDescent="0.25">
      <c r="A7" s="10"/>
      <c r="B7" s="677"/>
      <c r="C7" s="677"/>
      <c r="D7" s="678"/>
      <c r="E7" s="682"/>
      <c r="F7" s="683"/>
      <c r="G7" s="683"/>
      <c r="H7" s="683"/>
      <c r="I7" s="684"/>
      <c r="J7" s="764"/>
      <c r="K7" s="765"/>
      <c r="L7" s="765"/>
      <c r="M7" s="765"/>
      <c r="N7" s="765"/>
      <c r="O7" s="766"/>
      <c r="P7" s="773"/>
      <c r="Q7" s="774"/>
      <c r="R7" s="774"/>
      <c r="S7" s="774"/>
      <c r="T7" s="774"/>
      <c r="U7" s="775"/>
      <c r="V7" s="773"/>
      <c r="W7" s="774"/>
      <c r="X7" s="774"/>
      <c r="Y7" s="774"/>
      <c r="Z7" s="774"/>
      <c r="AA7" s="775"/>
      <c r="AB7" s="773"/>
      <c r="AC7" s="774"/>
      <c r="AD7" s="774"/>
      <c r="AE7" s="774"/>
      <c r="AF7" s="774"/>
      <c r="AG7" s="775"/>
      <c r="AH7" s="793"/>
      <c r="AI7" s="794"/>
      <c r="AJ7" s="794"/>
      <c r="AK7" s="794"/>
      <c r="AL7" s="794"/>
      <c r="AM7" s="795"/>
      <c r="AN7" s="10"/>
      <c r="AO7" s="813"/>
      <c r="AP7" s="814"/>
      <c r="AQ7" s="814"/>
      <c r="AR7" s="814"/>
      <c r="AS7" s="814"/>
      <c r="AT7" s="815"/>
      <c r="AU7" s="839"/>
      <c r="AV7" s="84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row>
    <row r="8" spans="1:91" ht="15" customHeight="1" x14ac:dyDescent="0.25">
      <c r="A8" s="10"/>
      <c r="B8" s="677"/>
      <c r="C8" s="677"/>
      <c r="D8" s="678"/>
      <c r="E8" s="682"/>
      <c r="F8" s="683"/>
      <c r="G8" s="683"/>
      <c r="H8" s="683"/>
      <c r="I8" s="684"/>
      <c r="J8" s="764"/>
      <c r="K8" s="765"/>
      <c r="L8" s="765"/>
      <c r="M8" s="765"/>
      <c r="N8" s="765"/>
      <c r="O8" s="766"/>
      <c r="P8" s="773"/>
      <c r="Q8" s="774"/>
      <c r="R8" s="774"/>
      <c r="S8" s="774"/>
      <c r="T8" s="774"/>
      <c r="U8" s="775"/>
      <c r="V8" s="773"/>
      <c r="W8" s="774"/>
      <c r="X8" s="774"/>
      <c r="Y8" s="774"/>
      <c r="Z8" s="774"/>
      <c r="AA8" s="775"/>
      <c r="AB8" s="773"/>
      <c r="AC8" s="774"/>
      <c r="AD8" s="774"/>
      <c r="AE8" s="774"/>
      <c r="AF8" s="774"/>
      <c r="AG8" s="775"/>
      <c r="AH8" s="793"/>
      <c r="AI8" s="794"/>
      <c r="AJ8" s="794"/>
      <c r="AK8" s="794"/>
      <c r="AL8" s="794"/>
      <c r="AM8" s="795"/>
      <c r="AN8" s="10"/>
      <c r="AO8" s="813"/>
      <c r="AP8" s="814"/>
      <c r="AQ8" s="814"/>
      <c r="AR8" s="814"/>
      <c r="AS8" s="814"/>
      <c r="AT8" s="815"/>
      <c r="AU8" s="839"/>
      <c r="AV8" s="84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row>
    <row r="9" spans="1:91" ht="15" customHeight="1" x14ac:dyDescent="0.25">
      <c r="A9" s="10"/>
      <c r="B9" s="677"/>
      <c r="C9" s="677"/>
      <c r="D9" s="678"/>
      <c r="E9" s="682"/>
      <c r="F9" s="683"/>
      <c r="G9" s="683"/>
      <c r="H9" s="683"/>
      <c r="I9" s="684"/>
      <c r="J9" s="764"/>
      <c r="K9" s="765"/>
      <c r="L9" s="765"/>
      <c r="M9" s="765"/>
      <c r="N9" s="765"/>
      <c r="O9" s="766"/>
      <c r="P9" s="773"/>
      <c r="Q9" s="774"/>
      <c r="R9" s="774"/>
      <c r="S9" s="774"/>
      <c r="T9" s="774"/>
      <c r="U9" s="775"/>
      <c r="V9" s="773"/>
      <c r="W9" s="774"/>
      <c r="X9" s="774"/>
      <c r="Y9" s="774"/>
      <c r="Z9" s="774"/>
      <c r="AA9" s="775"/>
      <c r="AB9" s="773"/>
      <c r="AC9" s="774"/>
      <c r="AD9" s="774"/>
      <c r="AE9" s="774"/>
      <c r="AF9" s="774"/>
      <c r="AG9" s="775"/>
      <c r="AH9" s="793"/>
      <c r="AI9" s="794"/>
      <c r="AJ9" s="794"/>
      <c r="AK9" s="794"/>
      <c r="AL9" s="794"/>
      <c r="AM9" s="795"/>
      <c r="AN9" s="10"/>
      <c r="AO9" s="813"/>
      <c r="AP9" s="814"/>
      <c r="AQ9" s="814"/>
      <c r="AR9" s="814"/>
      <c r="AS9" s="814"/>
      <c r="AT9" s="815"/>
      <c r="AU9" s="839"/>
      <c r="AV9" s="84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row>
    <row r="10" spans="1:91" ht="15" customHeight="1" x14ac:dyDescent="0.25">
      <c r="A10" s="10"/>
      <c r="B10" s="677"/>
      <c r="C10" s="677"/>
      <c r="D10" s="678"/>
      <c r="E10" s="682"/>
      <c r="F10" s="683"/>
      <c r="G10" s="683"/>
      <c r="H10" s="683"/>
      <c r="I10" s="684"/>
      <c r="J10" s="764"/>
      <c r="K10" s="765"/>
      <c r="L10" s="765"/>
      <c r="M10" s="765"/>
      <c r="N10" s="765"/>
      <c r="O10" s="766"/>
      <c r="P10" s="773"/>
      <c r="Q10" s="774"/>
      <c r="R10" s="774"/>
      <c r="S10" s="774"/>
      <c r="T10" s="774"/>
      <c r="U10" s="775"/>
      <c r="V10" s="773"/>
      <c r="W10" s="774"/>
      <c r="X10" s="774"/>
      <c r="Y10" s="774"/>
      <c r="Z10" s="774"/>
      <c r="AA10" s="775"/>
      <c r="AB10" s="773"/>
      <c r="AC10" s="774"/>
      <c r="AD10" s="774"/>
      <c r="AE10" s="774"/>
      <c r="AF10" s="774"/>
      <c r="AG10" s="775"/>
      <c r="AH10" s="793"/>
      <c r="AI10" s="794"/>
      <c r="AJ10" s="794"/>
      <c r="AK10" s="794"/>
      <c r="AL10" s="794"/>
      <c r="AM10" s="795"/>
      <c r="AN10" s="10"/>
      <c r="AO10" s="813"/>
      <c r="AP10" s="814"/>
      <c r="AQ10" s="814"/>
      <c r="AR10" s="814"/>
      <c r="AS10" s="814"/>
      <c r="AT10" s="815"/>
      <c r="AU10" s="839"/>
      <c r="AV10" s="84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row>
    <row r="11" spans="1:91" ht="15" customHeight="1" x14ac:dyDescent="0.25">
      <c r="A11" s="10"/>
      <c r="B11" s="677"/>
      <c r="C11" s="677"/>
      <c r="D11" s="678"/>
      <c r="E11" s="682"/>
      <c r="F11" s="683"/>
      <c r="G11" s="683"/>
      <c r="H11" s="683"/>
      <c r="I11" s="684"/>
      <c r="J11" s="764"/>
      <c r="K11" s="765"/>
      <c r="L11" s="765"/>
      <c r="M11" s="765"/>
      <c r="N11" s="765"/>
      <c r="O11" s="766"/>
      <c r="P11" s="773"/>
      <c r="Q11" s="774"/>
      <c r="R11" s="774"/>
      <c r="S11" s="774"/>
      <c r="T11" s="774"/>
      <c r="U11" s="775"/>
      <c r="V11" s="773"/>
      <c r="W11" s="774"/>
      <c r="X11" s="774"/>
      <c r="Y11" s="774"/>
      <c r="Z11" s="774"/>
      <c r="AA11" s="775"/>
      <c r="AB11" s="773"/>
      <c r="AC11" s="774"/>
      <c r="AD11" s="774"/>
      <c r="AE11" s="774"/>
      <c r="AF11" s="774"/>
      <c r="AG11" s="775"/>
      <c r="AH11" s="793"/>
      <c r="AI11" s="794"/>
      <c r="AJ11" s="794"/>
      <c r="AK11" s="794"/>
      <c r="AL11" s="794"/>
      <c r="AM11" s="795"/>
      <c r="AN11" s="10"/>
      <c r="AO11" s="813"/>
      <c r="AP11" s="814"/>
      <c r="AQ11" s="814"/>
      <c r="AR11" s="814"/>
      <c r="AS11" s="814"/>
      <c r="AT11" s="815"/>
      <c r="AU11" s="839"/>
      <c r="AV11" s="84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row>
    <row r="12" spans="1:91" ht="15" customHeight="1" x14ac:dyDescent="0.25">
      <c r="A12" s="10"/>
      <c r="B12" s="677"/>
      <c r="C12" s="677"/>
      <c r="D12" s="678"/>
      <c r="E12" s="682"/>
      <c r="F12" s="683"/>
      <c r="G12" s="683"/>
      <c r="H12" s="683"/>
      <c r="I12" s="684"/>
      <c r="J12" s="764"/>
      <c r="K12" s="765"/>
      <c r="L12" s="765"/>
      <c r="M12" s="765"/>
      <c r="N12" s="765"/>
      <c r="O12" s="766"/>
      <c r="P12" s="773"/>
      <c r="Q12" s="774"/>
      <c r="R12" s="774"/>
      <c r="S12" s="774"/>
      <c r="T12" s="774"/>
      <c r="U12" s="775"/>
      <c r="V12" s="773"/>
      <c r="W12" s="774"/>
      <c r="X12" s="774"/>
      <c r="Y12" s="774"/>
      <c r="Z12" s="774"/>
      <c r="AA12" s="775"/>
      <c r="AB12" s="773"/>
      <c r="AC12" s="774"/>
      <c r="AD12" s="774"/>
      <c r="AE12" s="774"/>
      <c r="AF12" s="774"/>
      <c r="AG12" s="775"/>
      <c r="AH12" s="793"/>
      <c r="AI12" s="794"/>
      <c r="AJ12" s="794"/>
      <c r="AK12" s="794"/>
      <c r="AL12" s="794"/>
      <c r="AM12" s="795"/>
      <c r="AN12" s="10"/>
      <c r="AO12" s="813"/>
      <c r="AP12" s="814"/>
      <c r="AQ12" s="814"/>
      <c r="AR12" s="814"/>
      <c r="AS12" s="814"/>
      <c r="AT12" s="815"/>
      <c r="AU12" s="839"/>
      <c r="AV12" s="84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row>
    <row r="13" spans="1:91" ht="15" customHeight="1" thickBot="1" x14ac:dyDescent="0.3">
      <c r="A13" s="10"/>
      <c r="B13" s="677"/>
      <c r="C13" s="677"/>
      <c r="D13" s="678"/>
      <c r="E13" s="685"/>
      <c r="F13" s="686"/>
      <c r="G13" s="686"/>
      <c r="H13" s="686"/>
      <c r="I13" s="687"/>
      <c r="J13" s="767"/>
      <c r="K13" s="768"/>
      <c r="L13" s="768"/>
      <c r="M13" s="768"/>
      <c r="N13" s="768"/>
      <c r="O13" s="769"/>
      <c r="P13" s="776"/>
      <c r="Q13" s="777"/>
      <c r="R13" s="777"/>
      <c r="S13" s="777"/>
      <c r="T13" s="777"/>
      <c r="U13" s="778"/>
      <c r="V13" s="776"/>
      <c r="W13" s="777"/>
      <c r="X13" s="777"/>
      <c r="Y13" s="777"/>
      <c r="Z13" s="777"/>
      <c r="AA13" s="778"/>
      <c r="AB13" s="776"/>
      <c r="AC13" s="777"/>
      <c r="AD13" s="777"/>
      <c r="AE13" s="777"/>
      <c r="AF13" s="777"/>
      <c r="AG13" s="778"/>
      <c r="AH13" s="796"/>
      <c r="AI13" s="797"/>
      <c r="AJ13" s="797"/>
      <c r="AK13" s="797"/>
      <c r="AL13" s="797"/>
      <c r="AM13" s="798"/>
      <c r="AN13" s="10"/>
      <c r="AO13" s="813"/>
      <c r="AP13" s="814"/>
      <c r="AQ13" s="814"/>
      <c r="AR13" s="814"/>
      <c r="AS13" s="814"/>
      <c r="AT13" s="815"/>
      <c r="AU13" s="839"/>
      <c r="AV13" s="84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row>
    <row r="14" spans="1:91" ht="15" customHeight="1" x14ac:dyDescent="0.25">
      <c r="A14" s="10"/>
      <c r="B14" s="677"/>
      <c r="C14" s="677"/>
      <c r="D14" s="678"/>
      <c r="E14" s="679" t="s">
        <v>629</v>
      </c>
      <c r="F14" s="680"/>
      <c r="G14" s="680"/>
      <c r="H14" s="680"/>
      <c r="I14" s="680"/>
      <c r="J14" s="752">
        <f>COUNTIFS('MAPA DE RIESGOS'!$AI$6:$AI$48,"Alta",'MAPA DE RIESGOS'!$AK$6:$AK$48,"Leve")</f>
        <v>0</v>
      </c>
      <c r="K14" s="753"/>
      <c r="L14" s="753"/>
      <c r="M14" s="753"/>
      <c r="N14" s="753"/>
      <c r="O14" s="754"/>
      <c r="P14" s="752">
        <f>COUNTIFS('MAPA DE RIESGOS'!$AI$6:$AI$48,"Alta",'MAPA DE RIESGOS'!$AK$6:$AK$48,"Menor")</f>
        <v>0</v>
      </c>
      <c r="Q14" s="753"/>
      <c r="R14" s="753"/>
      <c r="S14" s="753"/>
      <c r="T14" s="753"/>
      <c r="U14" s="754"/>
      <c r="V14" s="770">
        <f>COUNTIFS('MAPA DE RIESGOS'!$AI$6:$AI$48,"Alta",'MAPA DE RIESGOS'!$AK$6:$AK$48,"Moderado")</f>
        <v>0</v>
      </c>
      <c r="W14" s="771"/>
      <c r="X14" s="771"/>
      <c r="Y14" s="771"/>
      <c r="Z14" s="771"/>
      <c r="AA14" s="772"/>
      <c r="AB14" s="770">
        <f>COUNTIFS('MAPA DE RIESGOS'!$AI$6:$AI$48,"Alta",'MAPA DE RIESGOS'!$AK$6:$AK$48,"Mayor")</f>
        <v>0</v>
      </c>
      <c r="AC14" s="771"/>
      <c r="AD14" s="771"/>
      <c r="AE14" s="771"/>
      <c r="AF14" s="771"/>
      <c r="AG14" s="772"/>
      <c r="AH14" s="790">
        <f>COUNTIFS('MAPA DE RIESGOS'!$AI$6:$AI$48,"Alta",'MAPA DE RIESGOS'!$AK$6:$AK$48,"Catastrófico")</f>
        <v>0</v>
      </c>
      <c r="AI14" s="791"/>
      <c r="AJ14" s="791"/>
      <c r="AK14" s="791"/>
      <c r="AL14" s="791"/>
      <c r="AM14" s="792"/>
      <c r="AN14" s="10"/>
      <c r="AO14" s="813"/>
      <c r="AP14" s="814"/>
      <c r="AQ14" s="814"/>
      <c r="AR14" s="814"/>
      <c r="AS14" s="814"/>
      <c r="AT14" s="815"/>
      <c r="AU14" s="839"/>
      <c r="AV14" s="84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row>
    <row r="15" spans="1:91" ht="15.75" customHeight="1" thickBot="1" x14ac:dyDescent="0.3">
      <c r="A15" s="10"/>
      <c r="B15" s="677"/>
      <c r="C15" s="677"/>
      <c r="D15" s="678"/>
      <c r="E15" s="682"/>
      <c r="F15" s="683"/>
      <c r="G15" s="683"/>
      <c r="H15" s="683"/>
      <c r="I15" s="683"/>
      <c r="J15" s="755"/>
      <c r="K15" s="756"/>
      <c r="L15" s="756"/>
      <c r="M15" s="756"/>
      <c r="N15" s="756"/>
      <c r="O15" s="757"/>
      <c r="P15" s="755"/>
      <c r="Q15" s="756"/>
      <c r="R15" s="756"/>
      <c r="S15" s="756"/>
      <c r="T15" s="756"/>
      <c r="U15" s="757"/>
      <c r="V15" s="773"/>
      <c r="W15" s="774"/>
      <c r="X15" s="774"/>
      <c r="Y15" s="774"/>
      <c r="Z15" s="774"/>
      <c r="AA15" s="775"/>
      <c r="AB15" s="773"/>
      <c r="AC15" s="774"/>
      <c r="AD15" s="774"/>
      <c r="AE15" s="774"/>
      <c r="AF15" s="774"/>
      <c r="AG15" s="775"/>
      <c r="AH15" s="793"/>
      <c r="AI15" s="794"/>
      <c r="AJ15" s="794"/>
      <c r="AK15" s="794"/>
      <c r="AL15" s="794"/>
      <c r="AM15" s="795"/>
      <c r="AN15" s="10"/>
      <c r="AO15" s="816"/>
      <c r="AP15" s="817"/>
      <c r="AQ15" s="817"/>
      <c r="AR15" s="817"/>
      <c r="AS15" s="817"/>
      <c r="AT15" s="818"/>
      <c r="AU15" s="841"/>
      <c r="AV15" s="842"/>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row>
    <row r="16" spans="1:91" ht="15" customHeight="1" thickBot="1" x14ac:dyDescent="0.3">
      <c r="A16" s="10"/>
      <c r="B16" s="677"/>
      <c r="C16" s="677"/>
      <c r="D16" s="678"/>
      <c r="E16" s="682"/>
      <c r="F16" s="683"/>
      <c r="G16" s="683"/>
      <c r="H16" s="683"/>
      <c r="I16" s="683"/>
      <c r="J16" s="755"/>
      <c r="K16" s="756"/>
      <c r="L16" s="756"/>
      <c r="M16" s="756"/>
      <c r="N16" s="756"/>
      <c r="O16" s="757"/>
      <c r="P16" s="755"/>
      <c r="Q16" s="756"/>
      <c r="R16" s="756"/>
      <c r="S16" s="756"/>
      <c r="T16" s="756"/>
      <c r="U16" s="757"/>
      <c r="V16" s="773"/>
      <c r="W16" s="774"/>
      <c r="X16" s="774"/>
      <c r="Y16" s="774"/>
      <c r="Z16" s="774"/>
      <c r="AA16" s="775"/>
      <c r="AB16" s="773"/>
      <c r="AC16" s="774"/>
      <c r="AD16" s="774"/>
      <c r="AE16" s="774"/>
      <c r="AF16" s="774"/>
      <c r="AG16" s="775"/>
      <c r="AH16" s="793"/>
      <c r="AI16" s="794"/>
      <c r="AJ16" s="794"/>
      <c r="AK16" s="794"/>
      <c r="AL16" s="794"/>
      <c r="AM16" s="795"/>
      <c r="AN16" s="10"/>
      <c r="AO16" s="819" t="s">
        <v>471</v>
      </c>
      <c r="AP16" s="820"/>
      <c r="AQ16" s="820"/>
      <c r="AR16" s="820"/>
      <c r="AS16" s="820"/>
      <c r="AT16" s="821"/>
      <c r="AU16" s="837">
        <f>J6+P6+V6+AB6+V14+AB14+AB22+AB30+AB38</f>
        <v>18</v>
      </c>
      <c r="AV16" s="838"/>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row>
    <row r="17" spans="1:76" ht="15" customHeight="1" x14ac:dyDescent="0.25">
      <c r="A17" s="10"/>
      <c r="B17" s="677"/>
      <c r="C17" s="677"/>
      <c r="D17" s="678"/>
      <c r="E17" s="682"/>
      <c r="F17" s="683"/>
      <c r="G17" s="683"/>
      <c r="H17" s="683"/>
      <c r="I17" s="683"/>
      <c r="J17" s="755"/>
      <c r="K17" s="756"/>
      <c r="L17" s="756"/>
      <c r="M17" s="756"/>
      <c r="N17" s="756"/>
      <c r="O17" s="757"/>
      <c r="P17" s="755"/>
      <c r="Q17" s="756"/>
      <c r="R17" s="756"/>
      <c r="S17" s="756"/>
      <c r="T17" s="756"/>
      <c r="U17" s="757"/>
      <c r="V17" s="773"/>
      <c r="W17" s="774"/>
      <c r="X17" s="774"/>
      <c r="Y17" s="774"/>
      <c r="Z17" s="774"/>
      <c r="AA17" s="775"/>
      <c r="AB17" s="773"/>
      <c r="AC17" s="774"/>
      <c r="AD17" s="774"/>
      <c r="AE17" s="774"/>
      <c r="AF17" s="774"/>
      <c r="AG17" s="775"/>
      <c r="AH17" s="793"/>
      <c r="AI17" s="794"/>
      <c r="AJ17" s="794"/>
      <c r="AK17" s="794"/>
      <c r="AL17" s="794"/>
      <c r="AM17" s="795"/>
      <c r="AN17" s="10"/>
      <c r="AO17" s="822"/>
      <c r="AP17" s="823"/>
      <c r="AQ17" s="823"/>
      <c r="AR17" s="823"/>
      <c r="AS17" s="823"/>
      <c r="AT17" s="824"/>
      <c r="AU17" s="839"/>
      <c r="AV17" s="840"/>
      <c r="AW17" s="10"/>
      <c r="AX17" s="10"/>
      <c r="AY17" s="843" t="s">
        <v>886</v>
      </c>
      <c r="AZ17" s="844"/>
      <c r="BA17" s="844"/>
      <c r="BB17" s="844"/>
      <c r="BC17" s="844"/>
      <c r="BD17" s="844"/>
      <c r="BE17" s="844"/>
      <c r="BF17" s="845"/>
      <c r="BG17" s="799">
        <f>SUM(J6:AM45)</f>
        <v>43</v>
      </c>
      <c r="BH17" s="800"/>
      <c r="BI17" s="800"/>
      <c r="BJ17" s="800"/>
      <c r="BK17" s="800"/>
      <c r="BL17" s="800"/>
      <c r="BM17" s="800"/>
      <c r="BN17" s="801"/>
      <c r="BO17" s="10"/>
      <c r="BP17" s="10"/>
      <c r="BQ17" s="10"/>
      <c r="BR17" s="10"/>
      <c r="BS17" s="10"/>
      <c r="BT17" s="10"/>
      <c r="BU17" s="10"/>
      <c r="BV17" s="10"/>
      <c r="BW17" s="10"/>
      <c r="BX17" s="10"/>
    </row>
    <row r="18" spans="1:76" ht="15" customHeight="1" x14ac:dyDescent="0.25">
      <c r="A18" s="10"/>
      <c r="B18" s="677"/>
      <c r="C18" s="677"/>
      <c r="D18" s="678"/>
      <c r="E18" s="682"/>
      <c r="F18" s="683"/>
      <c r="G18" s="683"/>
      <c r="H18" s="683"/>
      <c r="I18" s="683"/>
      <c r="J18" s="755"/>
      <c r="K18" s="756"/>
      <c r="L18" s="756"/>
      <c r="M18" s="756"/>
      <c r="N18" s="756"/>
      <c r="O18" s="757"/>
      <c r="P18" s="755"/>
      <c r="Q18" s="756"/>
      <c r="R18" s="756"/>
      <c r="S18" s="756"/>
      <c r="T18" s="756"/>
      <c r="U18" s="757"/>
      <c r="V18" s="773"/>
      <c r="W18" s="774"/>
      <c r="X18" s="774"/>
      <c r="Y18" s="774"/>
      <c r="Z18" s="774"/>
      <c r="AA18" s="775"/>
      <c r="AB18" s="773"/>
      <c r="AC18" s="774"/>
      <c r="AD18" s="774"/>
      <c r="AE18" s="774"/>
      <c r="AF18" s="774"/>
      <c r="AG18" s="775"/>
      <c r="AH18" s="793"/>
      <c r="AI18" s="794"/>
      <c r="AJ18" s="794"/>
      <c r="AK18" s="794"/>
      <c r="AL18" s="794"/>
      <c r="AM18" s="795"/>
      <c r="AN18" s="10"/>
      <c r="AO18" s="822"/>
      <c r="AP18" s="823"/>
      <c r="AQ18" s="823"/>
      <c r="AR18" s="823"/>
      <c r="AS18" s="823"/>
      <c r="AT18" s="824"/>
      <c r="AU18" s="839"/>
      <c r="AV18" s="840"/>
      <c r="AW18" s="10"/>
      <c r="AX18" s="10"/>
      <c r="AY18" s="846"/>
      <c r="AZ18" s="847"/>
      <c r="BA18" s="847"/>
      <c r="BB18" s="847"/>
      <c r="BC18" s="847"/>
      <c r="BD18" s="847"/>
      <c r="BE18" s="847"/>
      <c r="BF18" s="848"/>
      <c r="BG18" s="802"/>
      <c r="BH18" s="803"/>
      <c r="BI18" s="803"/>
      <c r="BJ18" s="803"/>
      <c r="BK18" s="803"/>
      <c r="BL18" s="803"/>
      <c r="BM18" s="803"/>
      <c r="BN18" s="804"/>
      <c r="BO18" s="10"/>
      <c r="BP18" s="10"/>
      <c r="BQ18" s="10"/>
      <c r="BR18" s="10"/>
      <c r="BS18" s="10"/>
      <c r="BT18" s="10"/>
      <c r="BU18" s="10"/>
      <c r="BV18" s="10"/>
      <c r="BW18" s="10"/>
      <c r="BX18" s="10"/>
    </row>
    <row r="19" spans="1:76" ht="15" customHeight="1" x14ac:dyDescent="0.25">
      <c r="A19" s="10"/>
      <c r="B19" s="677"/>
      <c r="C19" s="677"/>
      <c r="D19" s="678"/>
      <c r="E19" s="682"/>
      <c r="F19" s="683"/>
      <c r="G19" s="683"/>
      <c r="H19" s="683"/>
      <c r="I19" s="683"/>
      <c r="J19" s="755"/>
      <c r="K19" s="756"/>
      <c r="L19" s="756"/>
      <c r="M19" s="756"/>
      <c r="N19" s="756"/>
      <c r="O19" s="757"/>
      <c r="P19" s="755"/>
      <c r="Q19" s="756"/>
      <c r="R19" s="756"/>
      <c r="S19" s="756"/>
      <c r="T19" s="756"/>
      <c r="U19" s="757"/>
      <c r="V19" s="773"/>
      <c r="W19" s="774"/>
      <c r="X19" s="774"/>
      <c r="Y19" s="774"/>
      <c r="Z19" s="774"/>
      <c r="AA19" s="775"/>
      <c r="AB19" s="773"/>
      <c r="AC19" s="774"/>
      <c r="AD19" s="774"/>
      <c r="AE19" s="774"/>
      <c r="AF19" s="774"/>
      <c r="AG19" s="775"/>
      <c r="AH19" s="793"/>
      <c r="AI19" s="794"/>
      <c r="AJ19" s="794"/>
      <c r="AK19" s="794"/>
      <c r="AL19" s="794"/>
      <c r="AM19" s="795"/>
      <c r="AN19" s="10"/>
      <c r="AO19" s="822"/>
      <c r="AP19" s="823"/>
      <c r="AQ19" s="823"/>
      <c r="AR19" s="823"/>
      <c r="AS19" s="823"/>
      <c r="AT19" s="824"/>
      <c r="AU19" s="839"/>
      <c r="AV19" s="840"/>
      <c r="AW19" s="10"/>
      <c r="AX19" s="10"/>
      <c r="AY19" s="846"/>
      <c r="AZ19" s="847"/>
      <c r="BA19" s="847"/>
      <c r="BB19" s="847"/>
      <c r="BC19" s="847"/>
      <c r="BD19" s="847"/>
      <c r="BE19" s="847"/>
      <c r="BF19" s="848"/>
      <c r="BG19" s="802"/>
      <c r="BH19" s="803"/>
      <c r="BI19" s="803"/>
      <c r="BJ19" s="803"/>
      <c r="BK19" s="803"/>
      <c r="BL19" s="803"/>
      <c r="BM19" s="803"/>
      <c r="BN19" s="804"/>
      <c r="BO19" s="10"/>
      <c r="BP19" s="10"/>
      <c r="BQ19" s="10"/>
      <c r="BR19" s="10"/>
      <c r="BS19" s="10"/>
      <c r="BT19" s="10"/>
      <c r="BU19" s="10"/>
      <c r="BV19" s="10"/>
      <c r="BW19" s="10"/>
      <c r="BX19" s="10"/>
    </row>
    <row r="20" spans="1:76" ht="15" customHeight="1" x14ac:dyDescent="0.25">
      <c r="A20" s="10"/>
      <c r="B20" s="677"/>
      <c r="C20" s="677"/>
      <c r="D20" s="678"/>
      <c r="E20" s="682"/>
      <c r="F20" s="683"/>
      <c r="G20" s="683"/>
      <c r="H20" s="683"/>
      <c r="I20" s="683"/>
      <c r="J20" s="755"/>
      <c r="K20" s="756"/>
      <c r="L20" s="756"/>
      <c r="M20" s="756"/>
      <c r="N20" s="756"/>
      <c r="O20" s="757"/>
      <c r="P20" s="755"/>
      <c r="Q20" s="756"/>
      <c r="R20" s="756"/>
      <c r="S20" s="756"/>
      <c r="T20" s="756"/>
      <c r="U20" s="757"/>
      <c r="V20" s="773"/>
      <c r="W20" s="774"/>
      <c r="X20" s="774"/>
      <c r="Y20" s="774"/>
      <c r="Z20" s="774"/>
      <c r="AA20" s="775"/>
      <c r="AB20" s="773"/>
      <c r="AC20" s="774"/>
      <c r="AD20" s="774"/>
      <c r="AE20" s="774"/>
      <c r="AF20" s="774"/>
      <c r="AG20" s="775"/>
      <c r="AH20" s="793"/>
      <c r="AI20" s="794"/>
      <c r="AJ20" s="794"/>
      <c r="AK20" s="794"/>
      <c r="AL20" s="794"/>
      <c r="AM20" s="795"/>
      <c r="AN20" s="10"/>
      <c r="AO20" s="822"/>
      <c r="AP20" s="823"/>
      <c r="AQ20" s="823"/>
      <c r="AR20" s="823"/>
      <c r="AS20" s="823"/>
      <c r="AT20" s="824"/>
      <c r="AU20" s="839"/>
      <c r="AV20" s="840"/>
      <c r="AW20" s="10"/>
      <c r="AX20" s="10"/>
      <c r="AY20" s="846"/>
      <c r="AZ20" s="847"/>
      <c r="BA20" s="847"/>
      <c r="BB20" s="847"/>
      <c r="BC20" s="847"/>
      <c r="BD20" s="847"/>
      <c r="BE20" s="847"/>
      <c r="BF20" s="848"/>
      <c r="BG20" s="802"/>
      <c r="BH20" s="803"/>
      <c r="BI20" s="803"/>
      <c r="BJ20" s="803"/>
      <c r="BK20" s="803"/>
      <c r="BL20" s="803"/>
      <c r="BM20" s="803"/>
      <c r="BN20" s="804"/>
      <c r="BO20" s="10"/>
      <c r="BP20" s="10"/>
      <c r="BQ20" s="10"/>
      <c r="BR20" s="10"/>
      <c r="BS20" s="10"/>
      <c r="BT20" s="10"/>
      <c r="BU20" s="10"/>
      <c r="BV20" s="10"/>
      <c r="BW20" s="10"/>
      <c r="BX20" s="10"/>
    </row>
    <row r="21" spans="1:76" ht="15" customHeight="1" thickBot="1" x14ac:dyDescent="0.3">
      <c r="A21" s="10"/>
      <c r="B21" s="677"/>
      <c r="C21" s="677"/>
      <c r="D21" s="678"/>
      <c r="E21" s="685"/>
      <c r="F21" s="686"/>
      <c r="G21" s="686"/>
      <c r="H21" s="686"/>
      <c r="I21" s="686"/>
      <c r="J21" s="758"/>
      <c r="K21" s="759"/>
      <c r="L21" s="759"/>
      <c r="M21" s="759"/>
      <c r="N21" s="759"/>
      <c r="O21" s="760"/>
      <c r="P21" s="758"/>
      <c r="Q21" s="759"/>
      <c r="R21" s="759"/>
      <c r="S21" s="759"/>
      <c r="T21" s="759"/>
      <c r="U21" s="760"/>
      <c r="V21" s="776"/>
      <c r="W21" s="777"/>
      <c r="X21" s="777"/>
      <c r="Y21" s="777"/>
      <c r="Z21" s="777"/>
      <c r="AA21" s="778"/>
      <c r="AB21" s="776"/>
      <c r="AC21" s="777"/>
      <c r="AD21" s="777"/>
      <c r="AE21" s="777"/>
      <c r="AF21" s="777"/>
      <c r="AG21" s="778"/>
      <c r="AH21" s="796"/>
      <c r="AI21" s="797"/>
      <c r="AJ21" s="797"/>
      <c r="AK21" s="797"/>
      <c r="AL21" s="797"/>
      <c r="AM21" s="798"/>
      <c r="AN21" s="10"/>
      <c r="AO21" s="822"/>
      <c r="AP21" s="823"/>
      <c r="AQ21" s="823"/>
      <c r="AR21" s="823"/>
      <c r="AS21" s="823"/>
      <c r="AT21" s="824"/>
      <c r="AU21" s="839"/>
      <c r="AV21" s="840"/>
      <c r="AW21" s="10"/>
      <c r="AX21" s="10"/>
      <c r="AY21" s="846"/>
      <c r="AZ21" s="847"/>
      <c r="BA21" s="847"/>
      <c r="BB21" s="847"/>
      <c r="BC21" s="847"/>
      <c r="BD21" s="847"/>
      <c r="BE21" s="847"/>
      <c r="BF21" s="848"/>
      <c r="BG21" s="802"/>
      <c r="BH21" s="803"/>
      <c r="BI21" s="803"/>
      <c r="BJ21" s="803"/>
      <c r="BK21" s="803"/>
      <c r="BL21" s="803"/>
      <c r="BM21" s="803"/>
      <c r="BN21" s="804"/>
      <c r="BO21" s="10"/>
      <c r="BP21" s="10"/>
      <c r="BQ21" s="10"/>
      <c r="BR21" s="10"/>
      <c r="BS21" s="10"/>
      <c r="BT21" s="10"/>
      <c r="BU21" s="10"/>
      <c r="BV21" s="10"/>
      <c r="BW21" s="10"/>
      <c r="BX21" s="10"/>
    </row>
    <row r="22" spans="1:76" ht="15" customHeight="1" x14ac:dyDescent="0.25">
      <c r="A22" s="10"/>
      <c r="B22" s="677"/>
      <c r="C22" s="677"/>
      <c r="D22" s="678"/>
      <c r="E22" s="679" t="s">
        <v>630</v>
      </c>
      <c r="F22" s="680"/>
      <c r="G22" s="680"/>
      <c r="H22" s="680"/>
      <c r="I22" s="681"/>
      <c r="J22" s="752">
        <f>COUNTIFS('MAPA DE RIESGOS'!$AI$6:$AI$48,"Media",'MAPA DE RIESGOS'!$AK$6:$AK$48,"Leve")</f>
        <v>0</v>
      </c>
      <c r="K22" s="753"/>
      <c r="L22" s="753"/>
      <c r="M22" s="753"/>
      <c r="N22" s="753"/>
      <c r="O22" s="754"/>
      <c r="P22" s="752">
        <f>COUNTIFS('MAPA DE RIESGOS'!$AI$6:$AI$48,"Media",'MAPA DE RIESGOS'!$AK$6:$AK$48,"Menor")</f>
        <v>0</v>
      </c>
      <c r="Q22" s="753"/>
      <c r="R22" s="753"/>
      <c r="S22" s="753"/>
      <c r="T22" s="753"/>
      <c r="U22" s="754"/>
      <c r="V22" s="752">
        <f>COUNTIFS('MAPA DE RIESGOS'!$AI$6:$AI$48,"Media",'MAPA DE RIESGOS'!$AK$6:$AK$48,"Moderado")</f>
        <v>7</v>
      </c>
      <c r="W22" s="753"/>
      <c r="X22" s="753"/>
      <c r="Y22" s="753"/>
      <c r="Z22" s="753"/>
      <c r="AA22" s="754"/>
      <c r="AB22" s="770">
        <f>COUNTIFS('MAPA DE RIESGOS'!$AI$6:$AI$48,"Media",'MAPA DE RIESGOS'!$AK$6:$AK$48,"Mayor")</f>
        <v>1</v>
      </c>
      <c r="AC22" s="771"/>
      <c r="AD22" s="771"/>
      <c r="AE22" s="771"/>
      <c r="AF22" s="771"/>
      <c r="AG22" s="772"/>
      <c r="AH22" s="790">
        <f>COUNTIFS('MAPA DE RIESGOS'!$AI$6:$AI$48,"Media",'MAPA DE RIESGOS'!$AK$6:$AK$48,"Catastrófico")</f>
        <v>0</v>
      </c>
      <c r="AI22" s="791"/>
      <c r="AJ22" s="791"/>
      <c r="AK22" s="791"/>
      <c r="AL22" s="791"/>
      <c r="AM22" s="792"/>
      <c r="AN22" s="10"/>
      <c r="AO22" s="822"/>
      <c r="AP22" s="823"/>
      <c r="AQ22" s="823"/>
      <c r="AR22" s="823"/>
      <c r="AS22" s="823"/>
      <c r="AT22" s="824"/>
      <c r="AU22" s="839"/>
      <c r="AV22" s="840"/>
      <c r="AW22" s="10"/>
      <c r="AX22" s="10"/>
      <c r="AY22" s="846"/>
      <c r="AZ22" s="847"/>
      <c r="BA22" s="847"/>
      <c r="BB22" s="847"/>
      <c r="BC22" s="847"/>
      <c r="BD22" s="847"/>
      <c r="BE22" s="847"/>
      <c r="BF22" s="848"/>
      <c r="BG22" s="802"/>
      <c r="BH22" s="803"/>
      <c r="BI22" s="803"/>
      <c r="BJ22" s="803"/>
      <c r="BK22" s="803"/>
      <c r="BL22" s="803"/>
      <c r="BM22" s="803"/>
      <c r="BN22" s="804"/>
      <c r="BO22" s="10"/>
      <c r="BP22" s="10"/>
      <c r="BQ22" s="10"/>
      <c r="BR22" s="10"/>
      <c r="BS22" s="10"/>
      <c r="BT22" s="10"/>
      <c r="BU22" s="10"/>
      <c r="BV22" s="10"/>
      <c r="BW22" s="10"/>
      <c r="BX22" s="10"/>
    </row>
    <row r="23" spans="1:76" ht="15" customHeight="1" x14ac:dyDescent="0.25">
      <c r="A23" s="10"/>
      <c r="B23" s="677"/>
      <c r="C23" s="677"/>
      <c r="D23" s="678"/>
      <c r="E23" s="682"/>
      <c r="F23" s="683"/>
      <c r="G23" s="683"/>
      <c r="H23" s="683"/>
      <c r="I23" s="684"/>
      <c r="J23" s="755"/>
      <c r="K23" s="756"/>
      <c r="L23" s="756"/>
      <c r="M23" s="756"/>
      <c r="N23" s="756"/>
      <c r="O23" s="757"/>
      <c r="P23" s="755"/>
      <c r="Q23" s="756"/>
      <c r="R23" s="756"/>
      <c r="S23" s="756"/>
      <c r="T23" s="756"/>
      <c r="U23" s="757"/>
      <c r="V23" s="755"/>
      <c r="W23" s="756"/>
      <c r="X23" s="756"/>
      <c r="Y23" s="756"/>
      <c r="Z23" s="756"/>
      <c r="AA23" s="757"/>
      <c r="AB23" s="773"/>
      <c r="AC23" s="774"/>
      <c r="AD23" s="774"/>
      <c r="AE23" s="774"/>
      <c r="AF23" s="774"/>
      <c r="AG23" s="775"/>
      <c r="AH23" s="793"/>
      <c r="AI23" s="794"/>
      <c r="AJ23" s="794"/>
      <c r="AK23" s="794"/>
      <c r="AL23" s="794"/>
      <c r="AM23" s="795"/>
      <c r="AN23" s="10"/>
      <c r="AO23" s="822"/>
      <c r="AP23" s="823"/>
      <c r="AQ23" s="823"/>
      <c r="AR23" s="823"/>
      <c r="AS23" s="823"/>
      <c r="AT23" s="824"/>
      <c r="AU23" s="839"/>
      <c r="AV23" s="840"/>
      <c r="AW23" s="10"/>
      <c r="AX23" s="10"/>
      <c r="AY23" s="846"/>
      <c r="AZ23" s="847"/>
      <c r="BA23" s="847"/>
      <c r="BB23" s="847"/>
      <c r="BC23" s="847"/>
      <c r="BD23" s="847"/>
      <c r="BE23" s="847"/>
      <c r="BF23" s="848"/>
      <c r="BG23" s="802"/>
      <c r="BH23" s="803"/>
      <c r="BI23" s="803"/>
      <c r="BJ23" s="803"/>
      <c r="BK23" s="803"/>
      <c r="BL23" s="803"/>
      <c r="BM23" s="803"/>
      <c r="BN23" s="804"/>
      <c r="BO23" s="10"/>
      <c r="BP23" s="10"/>
      <c r="BQ23" s="10"/>
      <c r="BR23" s="10"/>
      <c r="BS23" s="10"/>
      <c r="BT23" s="10"/>
      <c r="BU23" s="10"/>
      <c r="BV23" s="10"/>
      <c r="BW23" s="10"/>
      <c r="BX23" s="10"/>
    </row>
    <row r="24" spans="1:76" ht="15" customHeight="1" x14ac:dyDescent="0.25">
      <c r="A24" s="10"/>
      <c r="B24" s="677"/>
      <c r="C24" s="677"/>
      <c r="D24" s="678"/>
      <c r="E24" s="682"/>
      <c r="F24" s="683"/>
      <c r="G24" s="683"/>
      <c r="H24" s="683"/>
      <c r="I24" s="684"/>
      <c r="J24" s="755"/>
      <c r="K24" s="756"/>
      <c r="L24" s="756"/>
      <c r="M24" s="756"/>
      <c r="N24" s="756"/>
      <c r="O24" s="757"/>
      <c r="P24" s="755"/>
      <c r="Q24" s="756"/>
      <c r="R24" s="756"/>
      <c r="S24" s="756"/>
      <c r="T24" s="756"/>
      <c r="U24" s="757"/>
      <c r="V24" s="755"/>
      <c r="W24" s="756"/>
      <c r="X24" s="756"/>
      <c r="Y24" s="756"/>
      <c r="Z24" s="756"/>
      <c r="AA24" s="757"/>
      <c r="AB24" s="773"/>
      <c r="AC24" s="774"/>
      <c r="AD24" s="774"/>
      <c r="AE24" s="774"/>
      <c r="AF24" s="774"/>
      <c r="AG24" s="775"/>
      <c r="AH24" s="793"/>
      <c r="AI24" s="794"/>
      <c r="AJ24" s="794"/>
      <c r="AK24" s="794"/>
      <c r="AL24" s="794"/>
      <c r="AM24" s="795"/>
      <c r="AN24" s="10"/>
      <c r="AO24" s="822"/>
      <c r="AP24" s="823"/>
      <c r="AQ24" s="823"/>
      <c r="AR24" s="823"/>
      <c r="AS24" s="823"/>
      <c r="AT24" s="824"/>
      <c r="AU24" s="839"/>
      <c r="AV24" s="840"/>
      <c r="AW24" s="10"/>
      <c r="AX24" s="10"/>
      <c r="AY24" s="846"/>
      <c r="AZ24" s="847"/>
      <c r="BA24" s="847"/>
      <c r="BB24" s="847"/>
      <c r="BC24" s="847"/>
      <c r="BD24" s="847"/>
      <c r="BE24" s="847"/>
      <c r="BF24" s="848"/>
      <c r="BG24" s="802"/>
      <c r="BH24" s="803"/>
      <c r="BI24" s="803"/>
      <c r="BJ24" s="803"/>
      <c r="BK24" s="803"/>
      <c r="BL24" s="803"/>
      <c r="BM24" s="803"/>
      <c r="BN24" s="804"/>
      <c r="BO24" s="10"/>
      <c r="BP24" s="10"/>
      <c r="BQ24" s="10"/>
      <c r="BR24" s="10"/>
      <c r="BS24" s="10"/>
      <c r="BT24" s="10"/>
      <c r="BU24" s="10"/>
      <c r="BV24" s="10"/>
      <c r="BW24" s="10"/>
      <c r="BX24" s="10"/>
    </row>
    <row r="25" spans="1:76" ht="15.75" customHeight="1" thickBot="1" x14ac:dyDescent="0.3">
      <c r="A25" s="10"/>
      <c r="B25" s="677"/>
      <c r="C25" s="677"/>
      <c r="D25" s="678"/>
      <c r="E25" s="682"/>
      <c r="F25" s="683"/>
      <c r="G25" s="683"/>
      <c r="H25" s="683"/>
      <c r="I25" s="684"/>
      <c r="J25" s="755"/>
      <c r="K25" s="756"/>
      <c r="L25" s="756"/>
      <c r="M25" s="756"/>
      <c r="N25" s="756"/>
      <c r="O25" s="757"/>
      <c r="P25" s="755"/>
      <c r="Q25" s="756"/>
      <c r="R25" s="756"/>
      <c r="S25" s="756"/>
      <c r="T25" s="756"/>
      <c r="U25" s="757"/>
      <c r="V25" s="755"/>
      <c r="W25" s="756"/>
      <c r="X25" s="756"/>
      <c r="Y25" s="756"/>
      <c r="Z25" s="756"/>
      <c r="AA25" s="757"/>
      <c r="AB25" s="773"/>
      <c r="AC25" s="774"/>
      <c r="AD25" s="774"/>
      <c r="AE25" s="774"/>
      <c r="AF25" s="774"/>
      <c r="AG25" s="775"/>
      <c r="AH25" s="793"/>
      <c r="AI25" s="794"/>
      <c r="AJ25" s="794"/>
      <c r="AK25" s="794"/>
      <c r="AL25" s="794"/>
      <c r="AM25" s="795"/>
      <c r="AN25" s="10"/>
      <c r="AO25" s="825"/>
      <c r="AP25" s="826"/>
      <c r="AQ25" s="826"/>
      <c r="AR25" s="826"/>
      <c r="AS25" s="826"/>
      <c r="AT25" s="827"/>
      <c r="AU25" s="841"/>
      <c r="AV25" s="842"/>
      <c r="AW25" s="10"/>
      <c r="AX25" s="10"/>
      <c r="AY25" s="846"/>
      <c r="AZ25" s="847"/>
      <c r="BA25" s="847"/>
      <c r="BB25" s="847"/>
      <c r="BC25" s="847"/>
      <c r="BD25" s="847"/>
      <c r="BE25" s="847"/>
      <c r="BF25" s="848"/>
      <c r="BG25" s="802"/>
      <c r="BH25" s="803"/>
      <c r="BI25" s="803"/>
      <c r="BJ25" s="803"/>
      <c r="BK25" s="803"/>
      <c r="BL25" s="803"/>
      <c r="BM25" s="803"/>
      <c r="BN25" s="804"/>
      <c r="BO25" s="10"/>
      <c r="BP25" s="10"/>
      <c r="BQ25" s="10"/>
      <c r="BR25" s="10"/>
      <c r="BS25" s="10"/>
      <c r="BT25" s="10"/>
      <c r="BU25" s="10"/>
      <c r="BV25" s="10"/>
      <c r="BW25" s="10"/>
      <c r="BX25" s="10"/>
    </row>
    <row r="26" spans="1:76" ht="15" customHeight="1" thickBot="1" x14ac:dyDescent="0.3">
      <c r="A26" s="10"/>
      <c r="B26" s="677"/>
      <c r="C26" s="677"/>
      <c r="D26" s="678"/>
      <c r="E26" s="682"/>
      <c r="F26" s="683"/>
      <c r="G26" s="683"/>
      <c r="H26" s="683"/>
      <c r="I26" s="684"/>
      <c r="J26" s="755"/>
      <c r="K26" s="756"/>
      <c r="L26" s="756"/>
      <c r="M26" s="756"/>
      <c r="N26" s="756"/>
      <c r="O26" s="757"/>
      <c r="P26" s="755"/>
      <c r="Q26" s="756"/>
      <c r="R26" s="756"/>
      <c r="S26" s="756"/>
      <c r="T26" s="756"/>
      <c r="U26" s="757"/>
      <c r="V26" s="755"/>
      <c r="W26" s="756"/>
      <c r="X26" s="756"/>
      <c r="Y26" s="756"/>
      <c r="Z26" s="756"/>
      <c r="AA26" s="757"/>
      <c r="AB26" s="773"/>
      <c r="AC26" s="774"/>
      <c r="AD26" s="774"/>
      <c r="AE26" s="774"/>
      <c r="AF26" s="774"/>
      <c r="AG26" s="775"/>
      <c r="AH26" s="793"/>
      <c r="AI26" s="794"/>
      <c r="AJ26" s="794"/>
      <c r="AK26" s="794"/>
      <c r="AL26" s="794"/>
      <c r="AM26" s="795"/>
      <c r="AN26" s="10"/>
      <c r="AO26" s="828" t="s">
        <v>502</v>
      </c>
      <c r="AP26" s="829"/>
      <c r="AQ26" s="829"/>
      <c r="AR26" s="829"/>
      <c r="AS26" s="829"/>
      <c r="AT26" s="830"/>
      <c r="AU26" s="837">
        <f>J14+P14+J22+P22+V22+P30+V30+V38</f>
        <v>21</v>
      </c>
      <c r="AV26" s="838"/>
      <c r="AW26" s="10"/>
      <c r="AX26" s="10"/>
      <c r="AY26" s="849"/>
      <c r="AZ26" s="850"/>
      <c r="BA26" s="850"/>
      <c r="BB26" s="850"/>
      <c r="BC26" s="850"/>
      <c r="BD26" s="850"/>
      <c r="BE26" s="850"/>
      <c r="BF26" s="851"/>
      <c r="BG26" s="805"/>
      <c r="BH26" s="806"/>
      <c r="BI26" s="806"/>
      <c r="BJ26" s="806"/>
      <c r="BK26" s="806"/>
      <c r="BL26" s="806"/>
      <c r="BM26" s="806"/>
      <c r="BN26" s="807"/>
      <c r="BO26" s="10"/>
      <c r="BP26" s="10"/>
      <c r="BQ26" s="10"/>
      <c r="BR26" s="10"/>
      <c r="BS26" s="10"/>
      <c r="BT26" s="10"/>
      <c r="BU26" s="10"/>
      <c r="BV26" s="10"/>
      <c r="BW26" s="10"/>
      <c r="BX26" s="10"/>
    </row>
    <row r="27" spans="1:76" ht="15" customHeight="1" x14ac:dyDescent="0.25">
      <c r="A27" s="10"/>
      <c r="B27" s="677"/>
      <c r="C27" s="677"/>
      <c r="D27" s="678"/>
      <c r="E27" s="682"/>
      <c r="F27" s="683"/>
      <c r="G27" s="683"/>
      <c r="H27" s="683"/>
      <c r="I27" s="684"/>
      <c r="J27" s="755"/>
      <c r="K27" s="756"/>
      <c r="L27" s="756"/>
      <c r="M27" s="756"/>
      <c r="N27" s="756"/>
      <c r="O27" s="757"/>
      <c r="P27" s="755"/>
      <c r="Q27" s="756"/>
      <c r="R27" s="756"/>
      <c r="S27" s="756"/>
      <c r="T27" s="756"/>
      <c r="U27" s="757"/>
      <c r="V27" s="755"/>
      <c r="W27" s="756"/>
      <c r="X27" s="756"/>
      <c r="Y27" s="756"/>
      <c r="Z27" s="756"/>
      <c r="AA27" s="757"/>
      <c r="AB27" s="773"/>
      <c r="AC27" s="774"/>
      <c r="AD27" s="774"/>
      <c r="AE27" s="774"/>
      <c r="AF27" s="774"/>
      <c r="AG27" s="775"/>
      <c r="AH27" s="793"/>
      <c r="AI27" s="794"/>
      <c r="AJ27" s="794"/>
      <c r="AK27" s="794"/>
      <c r="AL27" s="794"/>
      <c r="AM27" s="795"/>
      <c r="AN27" s="10"/>
      <c r="AO27" s="831"/>
      <c r="AP27" s="832"/>
      <c r="AQ27" s="832"/>
      <c r="AR27" s="832"/>
      <c r="AS27" s="832"/>
      <c r="AT27" s="833"/>
      <c r="AU27" s="839"/>
      <c r="AV27" s="84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row>
    <row r="28" spans="1:76" ht="15" customHeight="1" x14ac:dyDescent="0.25">
      <c r="A28" s="10"/>
      <c r="B28" s="677"/>
      <c r="C28" s="677"/>
      <c r="D28" s="678"/>
      <c r="E28" s="682"/>
      <c r="F28" s="683"/>
      <c r="G28" s="683"/>
      <c r="H28" s="683"/>
      <c r="I28" s="684"/>
      <c r="J28" s="755"/>
      <c r="K28" s="756"/>
      <c r="L28" s="756"/>
      <c r="M28" s="756"/>
      <c r="N28" s="756"/>
      <c r="O28" s="757"/>
      <c r="P28" s="755"/>
      <c r="Q28" s="756"/>
      <c r="R28" s="756"/>
      <c r="S28" s="756"/>
      <c r="T28" s="756"/>
      <c r="U28" s="757"/>
      <c r="V28" s="755"/>
      <c r="W28" s="756"/>
      <c r="X28" s="756"/>
      <c r="Y28" s="756"/>
      <c r="Z28" s="756"/>
      <c r="AA28" s="757"/>
      <c r="AB28" s="773"/>
      <c r="AC28" s="774"/>
      <c r="AD28" s="774"/>
      <c r="AE28" s="774"/>
      <c r="AF28" s="774"/>
      <c r="AG28" s="775"/>
      <c r="AH28" s="793"/>
      <c r="AI28" s="794"/>
      <c r="AJ28" s="794"/>
      <c r="AK28" s="794"/>
      <c r="AL28" s="794"/>
      <c r="AM28" s="795"/>
      <c r="AN28" s="10"/>
      <c r="AO28" s="831"/>
      <c r="AP28" s="832"/>
      <c r="AQ28" s="832"/>
      <c r="AR28" s="832"/>
      <c r="AS28" s="832"/>
      <c r="AT28" s="833"/>
      <c r="AU28" s="839"/>
      <c r="AV28" s="84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row>
    <row r="29" spans="1:76" ht="15" customHeight="1" thickBot="1" x14ac:dyDescent="0.3">
      <c r="A29" s="10"/>
      <c r="B29" s="677"/>
      <c r="C29" s="677"/>
      <c r="D29" s="678"/>
      <c r="E29" s="685"/>
      <c r="F29" s="686"/>
      <c r="G29" s="686"/>
      <c r="H29" s="686"/>
      <c r="I29" s="687"/>
      <c r="J29" s="758"/>
      <c r="K29" s="759"/>
      <c r="L29" s="759"/>
      <c r="M29" s="759"/>
      <c r="N29" s="759"/>
      <c r="O29" s="760"/>
      <c r="P29" s="758"/>
      <c r="Q29" s="759"/>
      <c r="R29" s="759"/>
      <c r="S29" s="759"/>
      <c r="T29" s="759"/>
      <c r="U29" s="760"/>
      <c r="V29" s="758"/>
      <c r="W29" s="759"/>
      <c r="X29" s="759"/>
      <c r="Y29" s="759"/>
      <c r="Z29" s="759"/>
      <c r="AA29" s="760"/>
      <c r="AB29" s="776"/>
      <c r="AC29" s="777"/>
      <c r="AD29" s="777"/>
      <c r="AE29" s="777"/>
      <c r="AF29" s="777"/>
      <c r="AG29" s="778"/>
      <c r="AH29" s="796"/>
      <c r="AI29" s="797"/>
      <c r="AJ29" s="797"/>
      <c r="AK29" s="797"/>
      <c r="AL29" s="797"/>
      <c r="AM29" s="798"/>
      <c r="AN29" s="10"/>
      <c r="AO29" s="831"/>
      <c r="AP29" s="832"/>
      <c r="AQ29" s="832"/>
      <c r="AR29" s="832"/>
      <c r="AS29" s="832"/>
      <c r="AT29" s="833"/>
      <c r="AU29" s="839"/>
      <c r="AV29" s="840"/>
      <c r="AW29" s="10"/>
      <c r="AX29" s="10"/>
      <c r="AY29" s="780"/>
      <c r="AZ29" s="780"/>
      <c r="BA29" s="780"/>
      <c r="BB29" s="780"/>
      <c r="BC29" s="780"/>
      <c r="BD29" s="780"/>
      <c r="BE29" s="780"/>
      <c r="BF29" s="780"/>
      <c r="BG29" s="779"/>
      <c r="BH29" s="779"/>
      <c r="BI29" s="779"/>
      <c r="BJ29" s="10"/>
      <c r="BK29" s="10"/>
      <c r="BL29" s="10"/>
      <c r="BM29" s="10"/>
      <c r="BN29" s="10"/>
      <c r="BO29" s="10"/>
      <c r="BP29" s="10"/>
      <c r="BQ29" s="10"/>
      <c r="BR29" s="10"/>
      <c r="BS29" s="10"/>
      <c r="BT29" s="10"/>
      <c r="BU29" s="10"/>
      <c r="BV29" s="10"/>
      <c r="BW29" s="10"/>
      <c r="BX29" s="10"/>
    </row>
    <row r="30" spans="1:76" ht="15" customHeight="1" x14ac:dyDescent="0.25">
      <c r="A30" s="10"/>
      <c r="B30" s="677"/>
      <c r="C30" s="677"/>
      <c r="D30" s="678"/>
      <c r="E30" s="679" t="s">
        <v>631</v>
      </c>
      <c r="F30" s="680"/>
      <c r="G30" s="680"/>
      <c r="H30" s="680"/>
      <c r="I30" s="680"/>
      <c r="J30" s="743">
        <f>COUNTIFS('MAPA DE RIESGOS'!$AI$6:$AI$48,"Bajo",'MAPA DE RIESGOS'!$AK$6:$AK$48,"Leve")</f>
        <v>0</v>
      </c>
      <c r="K30" s="744"/>
      <c r="L30" s="744"/>
      <c r="M30" s="744"/>
      <c r="N30" s="744"/>
      <c r="O30" s="745"/>
      <c r="P30" s="752">
        <f>COUNTIFS('MAPA DE RIESGOS'!$AI$6:$AI$48,"Baja",'MAPA DE RIESGOS'!$AK$6:$AK$48,"Menor")</f>
        <v>1</v>
      </c>
      <c r="Q30" s="753"/>
      <c r="R30" s="753"/>
      <c r="S30" s="753"/>
      <c r="T30" s="753"/>
      <c r="U30" s="754"/>
      <c r="V30" s="752">
        <f>COUNTIFS('MAPA DE RIESGOS'!$AI$6:$AI$48,"Baja",'MAPA DE RIESGOS'!$AK$6:$AK$48,"Moderado")</f>
        <v>6</v>
      </c>
      <c r="W30" s="753"/>
      <c r="X30" s="753"/>
      <c r="Y30" s="753"/>
      <c r="Z30" s="753"/>
      <c r="AA30" s="754"/>
      <c r="AB30" s="770">
        <f>COUNTIFS('MAPA DE RIESGOS'!$AI$6:$AI$48,"Baja",'MAPA DE RIESGOS'!$AK$6:$AK$48,"Mayor")</f>
        <v>4</v>
      </c>
      <c r="AC30" s="771"/>
      <c r="AD30" s="771"/>
      <c r="AE30" s="771"/>
      <c r="AF30" s="771"/>
      <c r="AG30" s="772"/>
      <c r="AH30" s="790">
        <f>COUNTIFS('MAPA DE RIESGOS'!$AI$6:$AI$48,"Baja",'MAPA DE RIESGOS'!$AK$6:$AK$48,"Catastrófico")</f>
        <v>0</v>
      </c>
      <c r="AI30" s="791"/>
      <c r="AJ30" s="791"/>
      <c r="AK30" s="791"/>
      <c r="AL30" s="791"/>
      <c r="AM30" s="792"/>
      <c r="AN30" s="10"/>
      <c r="AO30" s="831"/>
      <c r="AP30" s="832"/>
      <c r="AQ30" s="832"/>
      <c r="AR30" s="832"/>
      <c r="AS30" s="832"/>
      <c r="AT30" s="833"/>
      <c r="AU30" s="839"/>
      <c r="AV30" s="840"/>
      <c r="AW30" s="10"/>
      <c r="AX30" s="10"/>
      <c r="AY30" s="780"/>
      <c r="AZ30" s="780"/>
      <c r="BA30" s="780"/>
      <c r="BB30" s="780"/>
      <c r="BC30" s="780"/>
      <c r="BD30" s="780"/>
      <c r="BE30" s="780"/>
      <c r="BF30" s="780"/>
      <c r="BG30" s="779"/>
      <c r="BH30" s="779"/>
      <c r="BI30" s="779"/>
      <c r="BJ30" s="10"/>
      <c r="BK30" s="10"/>
      <c r="BL30" s="10"/>
      <c r="BM30" s="10"/>
      <c r="BN30" s="10"/>
      <c r="BO30" s="10"/>
      <c r="BP30" s="10"/>
      <c r="BQ30" s="10"/>
      <c r="BR30" s="10"/>
      <c r="BS30" s="10"/>
      <c r="BT30" s="10"/>
      <c r="BU30" s="10"/>
      <c r="BV30" s="10"/>
      <c r="BW30" s="10"/>
      <c r="BX30" s="10"/>
    </row>
    <row r="31" spans="1:76" ht="15" customHeight="1" x14ac:dyDescent="0.25">
      <c r="A31" s="10"/>
      <c r="B31" s="677"/>
      <c r="C31" s="677"/>
      <c r="D31" s="678"/>
      <c r="E31" s="682"/>
      <c r="F31" s="683"/>
      <c r="G31" s="683"/>
      <c r="H31" s="683"/>
      <c r="I31" s="683"/>
      <c r="J31" s="746"/>
      <c r="K31" s="747"/>
      <c r="L31" s="747"/>
      <c r="M31" s="747"/>
      <c r="N31" s="747"/>
      <c r="O31" s="748"/>
      <c r="P31" s="755"/>
      <c r="Q31" s="756"/>
      <c r="R31" s="756"/>
      <c r="S31" s="756"/>
      <c r="T31" s="756"/>
      <c r="U31" s="757"/>
      <c r="V31" s="755"/>
      <c r="W31" s="756"/>
      <c r="X31" s="756"/>
      <c r="Y31" s="756"/>
      <c r="Z31" s="756"/>
      <c r="AA31" s="757"/>
      <c r="AB31" s="773"/>
      <c r="AC31" s="774"/>
      <c r="AD31" s="774"/>
      <c r="AE31" s="774"/>
      <c r="AF31" s="774"/>
      <c r="AG31" s="775"/>
      <c r="AH31" s="793"/>
      <c r="AI31" s="794"/>
      <c r="AJ31" s="794"/>
      <c r="AK31" s="794"/>
      <c r="AL31" s="794"/>
      <c r="AM31" s="795"/>
      <c r="AN31" s="10"/>
      <c r="AO31" s="831"/>
      <c r="AP31" s="832"/>
      <c r="AQ31" s="832"/>
      <c r="AR31" s="832"/>
      <c r="AS31" s="832"/>
      <c r="AT31" s="833"/>
      <c r="AU31" s="839"/>
      <c r="AV31" s="840"/>
      <c r="AW31" s="10"/>
      <c r="AX31" s="10"/>
      <c r="AY31" s="780"/>
      <c r="AZ31" s="780"/>
      <c r="BA31" s="780"/>
      <c r="BB31" s="780"/>
      <c r="BC31" s="780"/>
      <c r="BD31" s="780"/>
      <c r="BE31" s="780"/>
      <c r="BF31" s="780"/>
      <c r="BG31" s="779"/>
      <c r="BH31" s="779"/>
      <c r="BI31" s="779"/>
      <c r="BJ31" s="10"/>
      <c r="BK31" s="10"/>
      <c r="BL31" s="10"/>
      <c r="BM31" s="10"/>
      <c r="BN31" s="10"/>
      <c r="BO31" s="10"/>
      <c r="BP31" s="10"/>
      <c r="BQ31" s="10"/>
      <c r="BR31" s="10"/>
      <c r="BS31" s="10"/>
      <c r="BT31" s="10"/>
      <c r="BU31" s="10"/>
      <c r="BV31" s="10"/>
      <c r="BW31" s="10"/>
      <c r="BX31" s="10"/>
    </row>
    <row r="32" spans="1:76" ht="15" customHeight="1" x14ac:dyDescent="0.25">
      <c r="A32" s="10"/>
      <c r="B32" s="677"/>
      <c r="C32" s="677"/>
      <c r="D32" s="678"/>
      <c r="E32" s="682"/>
      <c r="F32" s="683"/>
      <c r="G32" s="683"/>
      <c r="H32" s="683"/>
      <c r="I32" s="683"/>
      <c r="J32" s="746"/>
      <c r="K32" s="747"/>
      <c r="L32" s="747"/>
      <c r="M32" s="747"/>
      <c r="N32" s="747"/>
      <c r="O32" s="748"/>
      <c r="P32" s="755"/>
      <c r="Q32" s="756"/>
      <c r="R32" s="756"/>
      <c r="S32" s="756"/>
      <c r="T32" s="756"/>
      <c r="U32" s="757"/>
      <c r="V32" s="755"/>
      <c r="W32" s="756"/>
      <c r="X32" s="756"/>
      <c r="Y32" s="756"/>
      <c r="Z32" s="756"/>
      <c r="AA32" s="757"/>
      <c r="AB32" s="773"/>
      <c r="AC32" s="774"/>
      <c r="AD32" s="774"/>
      <c r="AE32" s="774"/>
      <c r="AF32" s="774"/>
      <c r="AG32" s="775"/>
      <c r="AH32" s="793"/>
      <c r="AI32" s="794"/>
      <c r="AJ32" s="794"/>
      <c r="AK32" s="794"/>
      <c r="AL32" s="794"/>
      <c r="AM32" s="795"/>
      <c r="AN32" s="10"/>
      <c r="AO32" s="831"/>
      <c r="AP32" s="832"/>
      <c r="AQ32" s="832"/>
      <c r="AR32" s="832"/>
      <c r="AS32" s="832"/>
      <c r="AT32" s="833"/>
      <c r="AU32" s="839"/>
      <c r="AV32" s="840"/>
      <c r="AW32" s="10"/>
      <c r="AX32" s="10"/>
      <c r="AY32" s="780"/>
      <c r="AZ32" s="780"/>
      <c r="BA32" s="780"/>
      <c r="BB32" s="780"/>
      <c r="BC32" s="780"/>
      <c r="BD32" s="780"/>
      <c r="BE32" s="780"/>
      <c r="BF32" s="780"/>
      <c r="BG32" s="779"/>
      <c r="BH32" s="779"/>
      <c r="BI32" s="779"/>
      <c r="BJ32" s="10"/>
      <c r="BK32" s="10"/>
      <c r="BL32" s="10"/>
      <c r="BM32" s="10"/>
      <c r="BN32" s="10"/>
      <c r="BO32" s="10"/>
      <c r="BP32" s="10"/>
      <c r="BQ32" s="10"/>
      <c r="BR32" s="10"/>
      <c r="BS32" s="10"/>
      <c r="BT32" s="10"/>
      <c r="BU32" s="10"/>
      <c r="BV32" s="10"/>
      <c r="BW32" s="10"/>
      <c r="BX32" s="10"/>
    </row>
    <row r="33" spans="1:80" ht="15" customHeight="1" x14ac:dyDescent="0.25">
      <c r="A33" s="10"/>
      <c r="B33" s="677"/>
      <c r="C33" s="677"/>
      <c r="D33" s="678"/>
      <c r="E33" s="682"/>
      <c r="F33" s="683"/>
      <c r="G33" s="683"/>
      <c r="H33" s="683"/>
      <c r="I33" s="683"/>
      <c r="J33" s="746"/>
      <c r="K33" s="747"/>
      <c r="L33" s="747"/>
      <c r="M33" s="747"/>
      <c r="N33" s="747"/>
      <c r="O33" s="748"/>
      <c r="P33" s="755"/>
      <c r="Q33" s="756"/>
      <c r="R33" s="756"/>
      <c r="S33" s="756"/>
      <c r="T33" s="756"/>
      <c r="U33" s="757"/>
      <c r="V33" s="755"/>
      <c r="W33" s="756"/>
      <c r="X33" s="756"/>
      <c r="Y33" s="756"/>
      <c r="Z33" s="756"/>
      <c r="AA33" s="757"/>
      <c r="AB33" s="773"/>
      <c r="AC33" s="774"/>
      <c r="AD33" s="774"/>
      <c r="AE33" s="774"/>
      <c r="AF33" s="774"/>
      <c r="AG33" s="775"/>
      <c r="AH33" s="793"/>
      <c r="AI33" s="794"/>
      <c r="AJ33" s="794"/>
      <c r="AK33" s="794"/>
      <c r="AL33" s="794"/>
      <c r="AM33" s="795"/>
      <c r="AN33" s="10"/>
      <c r="AO33" s="831"/>
      <c r="AP33" s="832"/>
      <c r="AQ33" s="832"/>
      <c r="AR33" s="832"/>
      <c r="AS33" s="832"/>
      <c r="AT33" s="833"/>
      <c r="AU33" s="839"/>
      <c r="AV33" s="840"/>
      <c r="AW33" s="10"/>
      <c r="AX33" s="10"/>
      <c r="AY33" s="780"/>
      <c r="AZ33" s="780"/>
      <c r="BA33" s="780"/>
      <c r="BB33" s="780"/>
      <c r="BC33" s="780"/>
      <c r="BD33" s="780"/>
      <c r="BE33" s="780"/>
      <c r="BF33" s="780"/>
      <c r="BG33" s="779"/>
      <c r="BH33" s="779"/>
      <c r="BI33" s="779"/>
      <c r="BJ33" s="10"/>
      <c r="BK33" s="10"/>
      <c r="BL33" s="10"/>
      <c r="BM33" s="10"/>
      <c r="BN33" s="10"/>
      <c r="BO33" s="10"/>
      <c r="BP33" s="10"/>
      <c r="BQ33" s="10"/>
      <c r="BR33" s="10"/>
      <c r="BS33" s="10"/>
      <c r="BT33" s="10"/>
      <c r="BU33" s="10"/>
      <c r="BV33" s="10"/>
      <c r="BW33" s="10"/>
      <c r="BX33" s="10"/>
    </row>
    <row r="34" spans="1:80" ht="15" customHeight="1" x14ac:dyDescent="0.25">
      <c r="A34" s="10"/>
      <c r="B34" s="677"/>
      <c r="C34" s="677"/>
      <c r="D34" s="678"/>
      <c r="E34" s="682"/>
      <c r="F34" s="683"/>
      <c r="G34" s="683"/>
      <c r="H34" s="683"/>
      <c r="I34" s="683"/>
      <c r="J34" s="746"/>
      <c r="K34" s="747"/>
      <c r="L34" s="747"/>
      <c r="M34" s="747"/>
      <c r="N34" s="747"/>
      <c r="O34" s="748"/>
      <c r="P34" s="755"/>
      <c r="Q34" s="756"/>
      <c r="R34" s="756"/>
      <c r="S34" s="756"/>
      <c r="T34" s="756"/>
      <c r="U34" s="757"/>
      <c r="V34" s="755"/>
      <c r="W34" s="756"/>
      <c r="X34" s="756"/>
      <c r="Y34" s="756"/>
      <c r="Z34" s="756"/>
      <c r="AA34" s="757"/>
      <c r="AB34" s="773"/>
      <c r="AC34" s="774"/>
      <c r="AD34" s="774"/>
      <c r="AE34" s="774"/>
      <c r="AF34" s="774"/>
      <c r="AG34" s="775"/>
      <c r="AH34" s="793"/>
      <c r="AI34" s="794"/>
      <c r="AJ34" s="794"/>
      <c r="AK34" s="794"/>
      <c r="AL34" s="794"/>
      <c r="AM34" s="795"/>
      <c r="AN34" s="10"/>
      <c r="AO34" s="831"/>
      <c r="AP34" s="832"/>
      <c r="AQ34" s="832"/>
      <c r="AR34" s="832"/>
      <c r="AS34" s="832"/>
      <c r="AT34" s="833"/>
      <c r="AU34" s="839"/>
      <c r="AV34" s="840"/>
      <c r="AW34" s="10"/>
      <c r="AX34" s="10"/>
      <c r="AY34" s="780"/>
      <c r="AZ34" s="780"/>
      <c r="BA34" s="780"/>
      <c r="BB34" s="780"/>
      <c r="BC34" s="780"/>
      <c r="BD34" s="780"/>
      <c r="BE34" s="780"/>
      <c r="BF34" s="780"/>
      <c r="BG34" s="779"/>
      <c r="BH34" s="779"/>
      <c r="BI34" s="779"/>
      <c r="BJ34" s="10"/>
      <c r="BK34" s="10"/>
      <c r="BL34" s="10"/>
      <c r="BM34" s="10"/>
      <c r="BN34" s="10"/>
      <c r="BO34" s="10"/>
      <c r="BP34" s="10"/>
      <c r="BQ34" s="10"/>
      <c r="BR34" s="10"/>
      <c r="BS34" s="10"/>
      <c r="BT34" s="10"/>
      <c r="BU34" s="10"/>
      <c r="BV34" s="10"/>
      <c r="BW34" s="10"/>
      <c r="BX34" s="10"/>
    </row>
    <row r="35" spans="1:80" ht="15.75" customHeight="1" thickBot="1" x14ac:dyDescent="0.3">
      <c r="A35" s="10"/>
      <c r="B35" s="677"/>
      <c r="C35" s="677"/>
      <c r="D35" s="678"/>
      <c r="E35" s="682"/>
      <c r="F35" s="683"/>
      <c r="G35" s="683"/>
      <c r="H35" s="683"/>
      <c r="I35" s="683"/>
      <c r="J35" s="746"/>
      <c r="K35" s="747"/>
      <c r="L35" s="747"/>
      <c r="M35" s="747"/>
      <c r="N35" s="747"/>
      <c r="O35" s="748"/>
      <c r="P35" s="755"/>
      <c r="Q35" s="756"/>
      <c r="R35" s="756"/>
      <c r="S35" s="756"/>
      <c r="T35" s="756"/>
      <c r="U35" s="757"/>
      <c r="V35" s="755"/>
      <c r="W35" s="756"/>
      <c r="X35" s="756"/>
      <c r="Y35" s="756"/>
      <c r="Z35" s="756"/>
      <c r="AA35" s="757"/>
      <c r="AB35" s="773"/>
      <c r="AC35" s="774"/>
      <c r="AD35" s="774"/>
      <c r="AE35" s="774"/>
      <c r="AF35" s="774"/>
      <c r="AG35" s="775"/>
      <c r="AH35" s="793"/>
      <c r="AI35" s="794"/>
      <c r="AJ35" s="794"/>
      <c r="AK35" s="794"/>
      <c r="AL35" s="794"/>
      <c r="AM35" s="795"/>
      <c r="AN35" s="10"/>
      <c r="AO35" s="834"/>
      <c r="AP35" s="835"/>
      <c r="AQ35" s="835"/>
      <c r="AR35" s="835"/>
      <c r="AS35" s="835"/>
      <c r="AT35" s="836"/>
      <c r="AU35" s="841"/>
      <c r="AV35" s="842"/>
      <c r="AW35" s="10"/>
      <c r="AX35" s="10"/>
      <c r="AY35" s="780"/>
      <c r="AZ35" s="780"/>
      <c r="BA35" s="780"/>
      <c r="BB35" s="780"/>
      <c r="BC35" s="780"/>
      <c r="BD35" s="780"/>
      <c r="BE35" s="780"/>
      <c r="BF35" s="780"/>
      <c r="BG35" s="779"/>
      <c r="BH35" s="779"/>
      <c r="BI35" s="779"/>
      <c r="BJ35" s="10"/>
      <c r="BK35" s="10"/>
      <c r="BL35" s="10"/>
      <c r="BM35" s="10"/>
      <c r="BN35" s="10"/>
      <c r="BO35" s="10"/>
      <c r="BP35" s="10"/>
      <c r="BQ35" s="10"/>
      <c r="BR35" s="10"/>
      <c r="BS35" s="10"/>
      <c r="BT35" s="10"/>
      <c r="BU35" s="10"/>
      <c r="BV35" s="10"/>
      <c r="BW35" s="10"/>
      <c r="BX35" s="10"/>
    </row>
    <row r="36" spans="1:80" ht="15" customHeight="1" x14ac:dyDescent="0.25">
      <c r="A36" s="10"/>
      <c r="B36" s="677"/>
      <c r="C36" s="677"/>
      <c r="D36" s="678"/>
      <c r="E36" s="682"/>
      <c r="F36" s="683"/>
      <c r="G36" s="683"/>
      <c r="H36" s="683"/>
      <c r="I36" s="683"/>
      <c r="J36" s="746"/>
      <c r="K36" s="747"/>
      <c r="L36" s="747"/>
      <c r="M36" s="747"/>
      <c r="N36" s="747"/>
      <c r="O36" s="748"/>
      <c r="P36" s="755"/>
      <c r="Q36" s="756"/>
      <c r="R36" s="756"/>
      <c r="S36" s="756"/>
      <c r="T36" s="756"/>
      <c r="U36" s="757"/>
      <c r="V36" s="755"/>
      <c r="W36" s="756"/>
      <c r="X36" s="756"/>
      <c r="Y36" s="756"/>
      <c r="Z36" s="756"/>
      <c r="AA36" s="757"/>
      <c r="AB36" s="773"/>
      <c r="AC36" s="774"/>
      <c r="AD36" s="774"/>
      <c r="AE36" s="774"/>
      <c r="AF36" s="774"/>
      <c r="AG36" s="775"/>
      <c r="AH36" s="793"/>
      <c r="AI36" s="794"/>
      <c r="AJ36" s="794"/>
      <c r="AK36" s="794"/>
      <c r="AL36" s="794"/>
      <c r="AM36" s="795"/>
      <c r="AN36" s="10"/>
      <c r="AO36" s="781" t="s">
        <v>632</v>
      </c>
      <c r="AP36" s="782"/>
      <c r="AQ36" s="782"/>
      <c r="AR36" s="782"/>
      <c r="AS36" s="782"/>
      <c r="AT36" s="783"/>
      <c r="AU36" s="837">
        <f>J30+J38+P38</f>
        <v>2</v>
      </c>
      <c r="AV36" s="838"/>
      <c r="AW36" s="10"/>
      <c r="AX36" s="10"/>
      <c r="AY36" s="780"/>
      <c r="AZ36" s="780"/>
      <c r="BA36" s="780"/>
      <c r="BB36" s="780"/>
      <c r="BC36" s="780"/>
      <c r="BD36" s="780"/>
      <c r="BE36" s="780"/>
      <c r="BF36" s="780"/>
      <c r="BG36" s="779"/>
      <c r="BH36" s="779"/>
      <c r="BI36" s="779"/>
      <c r="BJ36" s="10"/>
      <c r="BK36" s="10"/>
      <c r="BL36" s="10"/>
      <c r="BM36" s="10"/>
      <c r="BN36" s="10"/>
      <c r="BO36" s="10"/>
      <c r="BP36" s="10"/>
      <c r="BQ36" s="10"/>
      <c r="BR36" s="10"/>
      <c r="BS36" s="10"/>
      <c r="BT36" s="10"/>
      <c r="BU36" s="10"/>
      <c r="BV36" s="10"/>
      <c r="BW36" s="10"/>
      <c r="BX36" s="10"/>
    </row>
    <row r="37" spans="1:80" ht="15" customHeight="1" thickBot="1" x14ac:dyDescent="0.3">
      <c r="A37" s="10"/>
      <c r="B37" s="677"/>
      <c r="C37" s="677"/>
      <c r="D37" s="678"/>
      <c r="E37" s="685"/>
      <c r="F37" s="686"/>
      <c r="G37" s="686"/>
      <c r="H37" s="686"/>
      <c r="I37" s="686"/>
      <c r="J37" s="749"/>
      <c r="K37" s="750"/>
      <c r="L37" s="750"/>
      <c r="M37" s="750"/>
      <c r="N37" s="750"/>
      <c r="O37" s="751"/>
      <c r="P37" s="758"/>
      <c r="Q37" s="759"/>
      <c r="R37" s="759"/>
      <c r="S37" s="759"/>
      <c r="T37" s="759"/>
      <c r="U37" s="760"/>
      <c r="V37" s="758"/>
      <c r="W37" s="759"/>
      <c r="X37" s="759"/>
      <c r="Y37" s="759"/>
      <c r="Z37" s="759"/>
      <c r="AA37" s="760"/>
      <c r="AB37" s="776"/>
      <c r="AC37" s="777"/>
      <c r="AD37" s="777"/>
      <c r="AE37" s="777"/>
      <c r="AF37" s="777"/>
      <c r="AG37" s="778"/>
      <c r="AH37" s="796"/>
      <c r="AI37" s="797"/>
      <c r="AJ37" s="797"/>
      <c r="AK37" s="797"/>
      <c r="AL37" s="797"/>
      <c r="AM37" s="798"/>
      <c r="AN37" s="10"/>
      <c r="AO37" s="784"/>
      <c r="AP37" s="785"/>
      <c r="AQ37" s="785"/>
      <c r="AR37" s="785"/>
      <c r="AS37" s="785"/>
      <c r="AT37" s="786"/>
      <c r="AU37" s="839"/>
      <c r="AV37" s="84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row>
    <row r="38" spans="1:80" ht="15" customHeight="1" x14ac:dyDescent="0.25">
      <c r="A38" s="10"/>
      <c r="B38" s="677"/>
      <c r="C38" s="677"/>
      <c r="D38" s="678"/>
      <c r="E38" s="679" t="s">
        <v>633</v>
      </c>
      <c r="F38" s="680"/>
      <c r="G38" s="680"/>
      <c r="H38" s="680"/>
      <c r="I38" s="681"/>
      <c r="J38" s="743">
        <f>COUNTIFS('MAPA DE RIESGOS'!$AI$6:$AI$48,"Muy baja",'MAPA DE RIESGOS'!$AK$6:$AK$48,"Leve")</f>
        <v>0</v>
      </c>
      <c r="K38" s="744"/>
      <c r="L38" s="744"/>
      <c r="M38" s="744"/>
      <c r="N38" s="744"/>
      <c r="O38" s="745"/>
      <c r="P38" s="743">
        <f>COUNTIFS('MAPA DE RIESGOS'!$AI$6:$AI$48,"Muy baja",'MAPA DE RIESGOS'!$AK$6:$AK$48,"Menor")</f>
        <v>2</v>
      </c>
      <c r="Q38" s="744"/>
      <c r="R38" s="744"/>
      <c r="S38" s="744"/>
      <c r="T38" s="744"/>
      <c r="U38" s="745"/>
      <c r="V38" s="752">
        <f>COUNTIFS('MAPA DE RIESGOS'!$AI$6:$AI$48,"Muy baja",'MAPA DE RIESGOS'!$AK$6:$AK$48,"Moderado")</f>
        <v>7</v>
      </c>
      <c r="W38" s="753"/>
      <c r="X38" s="753"/>
      <c r="Y38" s="753"/>
      <c r="Z38" s="753"/>
      <c r="AA38" s="754"/>
      <c r="AB38" s="770">
        <f>COUNTIFS('MAPA DE RIESGOS'!$AI$6:$AI$48,"Muy Baja",'MAPA DE RIESGOS'!$AK$6:$AK$48,"Mayor")</f>
        <v>13</v>
      </c>
      <c r="AC38" s="771"/>
      <c r="AD38" s="771"/>
      <c r="AE38" s="771"/>
      <c r="AF38" s="771"/>
      <c r="AG38" s="772"/>
      <c r="AH38" s="790">
        <f>COUNTIFS('MAPA DE RIESGOS'!$AI$6:$AI$48,"Muy Baja",'MAPA DE RIESGOS'!$AK$6:$AK$48,"Catastrófico")</f>
        <v>2</v>
      </c>
      <c r="AI38" s="791"/>
      <c r="AJ38" s="791"/>
      <c r="AK38" s="791"/>
      <c r="AL38" s="791"/>
      <c r="AM38" s="792"/>
      <c r="AN38" s="10"/>
      <c r="AO38" s="784"/>
      <c r="AP38" s="785"/>
      <c r="AQ38" s="785"/>
      <c r="AR38" s="785"/>
      <c r="AS38" s="785"/>
      <c r="AT38" s="786"/>
      <c r="AU38" s="839"/>
      <c r="AV38" s="84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row>
    <row r="39" spans="1:80" ht="15" customHeight="1" x14ac:dyDescent="0.25">
      <c r="A39" s="10"/>
      <c r="B39" s="677"/>
      <c r="C39" s="677"/>
      <c r="D39" s="678"/>
      <c r="E39" s="682"/>
      <c r="F39" s="683"/>
      <c r="G39" s="683"/>
      <c r="H39" s="683"/>
      <c r="I39" s="684"/>
      <c r="J39" s="746"/>
      <c r="K39" s="747"/>
      <c r="L39" s="747"/>
      <c r="M39" s="747"/>
      <c r="N39" s="747"/>
      <c r="O39" s="748"/>
      <c r="P39" s="746"/>
      <c r="Q39" s="747"/>
      <c r="R39" s="747"/>
      <c r="S39" s="747"/>
      <c r="T39" s="747"/>
      <c r="U39" s="748"/>
      <c r="V39" s="755"/>
      <c r="W39" s="756"/>
      <c r="X39" s="756"/>
      <c r="Y39" s="756"/>
      <c r="Z39" s="756"/>
      <c r="AA39" s="757"/>
      <c r="AB39" s="773"/>
      <c r="AC39" s="774"/>
      <c r="AD39" s="774"/>
      <c r="AE39" s="774"/>
      <c r="AF39" s="774"/>
      <c r="AG39" s="775"/>
      <c r="AH39" s="793"/>
      <c r="AI39" s="794"/>
      <c r="AJ39" s="794"/>
      <c r="AK39" s="794"/>
      <c r="AL39" s="794"/>
      <c r="AM39" s="795"/>
      <c r="AN39" s="10"/>
      <c r="AO39" s="784"/>
      <c r="AP39" s="785"/>
      <c r="AQ39" s="785"/>
      <c r="AR39" s="785"/>
      <c r="AS39" s="785"/>
      <c r="AT39" s="786"/>
      <c r="AU39" s="839"/>
      <c r="AV39" s="84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row>
    <row r="40" spans="1:80" ht="15" customHeight="1" x14ac:dyDescent="0.25">
      <c r="A40" s="10"/>
      <c r="B40" s="677"/>
      <c r="C40" s="677"/>
      <c r="D40" s="678"/>
      <c r="E40" s="682"/>
      <c r="F40" s="683"/>
      <c r="G40" s="683"/>
      <c r="H40" s="683"/>
      <c r="I40" s="684"/>
      <c r="J40" s="746"/>
      <c r="K40" s="747"/>
      <c r="L40" s="747"/>
      <c r="M40" s="747"/>
      <c r="N40" s="747"/>
      <c r="O40" s="748"/>
      <c r="P40" s="746"/>
      <c r="Q40" s="747"/>
      <c r="R40" s="747"/>
      <c r="S40" s="747"/>
      <c r="T40" s="747"/>
      <c r="U40" s="748"/>
      <c r="V40" s="755"/>
      <c r="W40" s="756"/>
      <c r="X40" s="756"/>
      <c r="Y40" s="756"/>
      <c r="Z40" s="756"/>
      <c r="AA40" s="757"/>
      <c r="AB40" s="773"/>
      <c r="AC40" s="774"/>
      <c r="AD40" s="774"/>
      <c r="AE40" s="774"/>
      <c r="AF40" s="774"/>
      <c r="AG40" s="775"/>
      <c r="AH40" s="793"/>
      <c r="AI40" s="794"/>
      <c r="AJ40" s="794"/>
      <c r="AK40" s="794"/>
      <c r="AL40" s="794"/>
      <c r="AM40" s="795"/>
      <c r="AN40" s="10"/>
      <c r="AO40" s="784"/>
      <c r="AP40" s="785"/>
      <c r="AQ40" s="785"/>
      <c r="AR40" s="785"/>
      <c r="AS40" s="785"/>
      <c r="AT40" s="786"/>
      <c r="AU40" s="839"/>
      <c r="AV40" s="84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row>
    <row r="41" spans="1:80" ht="15" customHeight="1" x14ac:dyDescent="0.25">
      <c r="A41" s="10"/>
      <c r="B41" s="677"/>
      <c r="C41" s="677"/>
      <c r="D41" s="678"/>
      <c r="E41" s="682"/>
      <c r="F41" s="683"/>
      <c r="G41" s="683"/>
      <c r="H41" s="683"/>
      <c r="I41" s="684"/>
      <c r="J41" s="746"/>
      <c r="K41" s="747"/>
      <c r="L41" s="747"/>
      <c r="M41" s="747"/>
      <c r="N41" s="747"/>
      <c r="O41" s="748"/>
      <c r="P41" s="746"/>
      <c r="Q41" s="747"/>
      <c r="R41" s="747"/>
      <c r="S41" s="747"/>
      <c r="T41" s="747"/>
      <c r="U41" s="748"/>
      <c r="V41" s="755"/>
      <c r="W41" s="756"/>
      <c r="X41" s="756"/>
      <c r="Y41" s="756"/>
      <c r="Z41" s="756"/>
      <c r="AA41" s="757"/>
      <c r="AB41" s="773"/>
      <c r="AC41" s="774"/>
      <c r="AD41" s="774"/>
      <c r="AE41" s="774"/>
      <c r="AF41" s="774"/>
      <c r="AG41" s="775"/>
      <c r="AH41" s="793"/>
      <c r="AI41" s="794"/>
      <c r="AJ41" s="794"/>
      <c r="AK41" s="794"/>
      <c r="AL41" s="794"/>
      <c r="AM41" s="795"/>
      <c r="AN41" s="10"/>
      <c r="AO41" s="784"/>
      <c r="AP41" s="785"/>
      <c r="AQ41" s="785"/>
      <c r="AR41" s="785"/>
      <c r="AS41" s="785"/>
      <c r="AT41" s="786"/>
      <c r="AU41" s="839"/>
      <c r="AV41" s="84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row>
    <row r="42" spans="1:80" ht="15" customHeight="1" x14ac:dyDescent="0.25">
      <c r="A42" s="10"/>
      <c r="B42" s="677"/>
      <c r="C42" s="677"/>
      <c r="D42" s="678"/>
      <c r="E42" s="682"/>
      <c r="F42" s="683"/>
      <c r="G42" s="683"/>
      <c r="H42" s="683"/>
      <c r="I42" s="684"/>
      <c r="J42" s="746"/>
      <c r="K42" s="747"/>
      <c r="L42" s="747"/>
      <c r="M42" s="747"/>
      <c r="N42" s="747"/>
      <c r="O42" s="748"/>
      <c r="P42" s="746"/>
      <c r="Q42" s="747"/>
      <c r="R42" s="747"/>
      <c r="S42" s="747"/>
      <c r="T42" s="747"/>
      <c r="U42" s="748"/>
      <c r="V42" s="755"/>
      <c r="W42" s="756"/>
      <c r="X42" s="756"/>
      <c r="Y42" s="756"/>
      <c r="Z42" s="756"/>
      <c r="AA42" s="757"/>
      <c r="AB42" s="773"/>
      <c r="AC42" s="774"/>
      <c r="AD42" s="774"/>
      <c r="AE42" s="774"/>
      <c r="AF42" s="774"/>
      <c r="AG42" s="775"/>
      <c r="AH42" s="793"/>
      <c r="AI42" s="794"/>
      <c r="AJ42" s="794"/>
      <c r="AK42" s="794"/>
      <c r="AL42" s="794"/>
      <c r="AM42" s="795"/>
      <c r="AN42" s="10"/>
      <c r="AO42" s="784"/>
      <c r="AP42" s="785"/>
      <c r="AQ42" s="785"/>
      <c r="AR42" s="785"/>
      <c r="AS42" s="785"/>
      <c r="AT42" s="786"/>
      <c r="AU42" s="839"/>
      <c r="AV42" s="84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row>
    <row r="43" spans="1:80" ht="15" customHeight="1" x14ac:dyDescent="0.25">
      <c r="A43" s="10"/>
      <c r="B43" s="677"/>
      <c r="C43" s="677"/>
      <c r="D43" s="678"/>
      <c r="E43" s="682"/>
      <c r="F43" s="683"/>
      <c r="G43" s="683"/>
      <c r="H43" s="683"/>
      <c r="I43" s="684"/>
      <c r="J43" s="746"/>
      <c r="K43" s="747"/>
      <c r="L43" s="747"/>
      <c r="M43" s="747"/>
      <c r="N43" s="747"/>
      <c r="O43" s="748"/>
      <c r="P43" s="746"/>
      <c r="Q43" s="747"/>
      <c r="R43" s="747"/>
      <c r="S43" s="747"/>
      <c r="T43" s="747"/>
      <c r="U43" s="748"/>
      <c r="V43" s="755"/>
      <c r="W43" s="756"/>
      <c r="X43" s="756"/>
      <c r="Y43" s="756"/>
      <c r="Z43" s="756"/>
      <c r="AA43" s="757"/>
      <c r="AB43" s="773"/>
      <c r="AC43" s="774"/>
      <c r="AD43" s="774"/>
      <c r="AE43" s="774"/>
      <c r="AF43" s="774"/>
      <c r="AG43" s="775"/>
      <c r="AH43" s="793"/>
      <c r="AI43" s="794"/>
      <c r="AJ43" s="794"/>
      <c r="AK43" s="794"/>
      <c r="AL43" s="794"/>
      <c r="AM43" s="795"/>
      <c r="AN43" s="10"/>
      <c r="AO43" s="784"/>
      <c r="AP43" s="785"/>
      <c r="AQ43" s="785"/>
      <c r="AR43" s="785"/>
      <c r="AS43" s="785"/>
      <c r="AT43" s="786"/>
      <c r="AU43" s="839"/>
      <c r="AV43" s="84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row>
    <row r="44" spans="1:80" ht="15" customHeight="1" x14ac:dyDescent="0.25">
      <c r="A44" s="10"/>
      <c r="B44" s="677"/>
      <c r="C44" s="677"/>
      <c r="D44" s="678"/>
      <c r="E44" s="682"/>
      <c r="F44" s="683"/>
      <c r="G44" s="683"/>
      <c r="H44" s="683"/>
      <c r="I44" s="684"/>
      <c r="J44" s="746"/>
      <c r="K44" s="747"/>
      <c r="L44" s="747"/>
      <c r="M44" s="747"/>
      <c r="N44" s="747"/>
      <c r="O44" s="748"/>
      <c r="P44" s="746"/>
      <c r="Q44" s="747"/>
      <c r="R44" s="747"/>
      <c r="S44" s="747"/>
      <c r="T44" s="747"/>
      <c r="U44" s="748"/>
      <c r="V44" s="755"/>
      <c r="W44" s="756"/>
      <c r="X44" s="756"/>
      <c r="Y44" s="756"/>
      <c r="Z44" s="756"/>
      <c r="AA44" s="757"/>
      <c r="AB44" s="773"/>
      <c r="AC44" s="774"/>
      <c r="AD44" s="774"/>
      <c r="AE44" s="774"/>
      <c r="AF44" s="774"/>
      <c r="AG44" s="775"/>
      <c r="AH44" s="793"/>
      <c r="AI44" s="794"/>
      <c r="AJ44" s="794"/>
      <c r="AK44" s="794"/>
      <c r="AL44" s="794"/>
      <c r="AM44" s="795"/>
      <c r="AN44" s="10"/>
      <c r="AO44" s="784"/>
      <c r="AP44" s="785"/>
      <c r="AQ44" s="785"/>
      <c r="AR44" s="785"/>
      <c r="AS44" s="785"/>
      <c r="AT44" s="786"/>
      <c r="AU44" s="839"/>
      <c r="AV44" s="84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row>
    <row r="45" spans="1:80" ht="15.75" customHeight="1" thickBot="1" x14ac:dyDescent="0.3">
      <c r="A45" s="10"/>
      <c r="B45" s="677"/>
      <c r="C45" s="677"/>
      <c r="D45" s="678"/>
      <c r="E45" s="685"/>
      <c r="F45" s="686"/>
      <c r="G45" s="686"/>
      <c r="H45" s="686"/>
      <c r="I45" s="687"/>
      <c r="J45" s="749"/>
      <c r="K45" s="750"/>
      <c r="L45" s="750"/>
      <c r="M45" s="750"/>
      <c r="N45" s="750"/>
      <c r="O45" s="751"/>
      <c r="P45" s="749"/>
      <c r="Q45" s="750"/>
      <c r="R45" s="750"/>
      <c r="S45" s="750"/>
      <c r="T45" s="750"/>
      <c r="U45" s="751"/>
      <c r="V45" s="758"/>
      <c r="W45" s="759"/>
      <c r="X45" s="759"/>
      <c r="Y45" s="759"/>
      <c r="Z45" s="759"/>
      <c r="AA45" s="760"/>
      <c r="AB45" s="776"/>
      <c r="AC45" s="777"/>
      <c r="AD45" s="777"/>
      <c r="AE45" s="777"/>
      <c r="AF45" s="777"/>
      <c r="AG45" s="778"/>
      <c r="AH45" s="796"/>
      <c r="AI45" s="797"/>
      <c r="AJ45" s="797"/>
      <c r="AK45" s="797"/>
      <c r="AL45" s="797"/>
      <c r="AM45" s="798"/>
      <c r="AN45" s="10"/>
      <c r="AO45" s="787"/>
      <c r="AP45" s="788"/>
      <c r="AQ45" s="788"/>
      <c r="AR45" s="788"/>
      <c r="AS45" s="788"/>
      <c r="AT45" s="789"/>
      <c r="AU45" s="841"/>
      <c r="AV45" s="842"/>
    </row>
    <row r="46" spans="1:80" x14ac:dyDescent="0.25">
      <c r="A46" s="10"/>
      <c r="B46" s="10"/>
      <c r="C46" s="10"/>
      <c r="D46" s="10"/>
      <c r="E46" s="10"/>
      <c r="F46" s="10"/>
      <c r="G46" s="10"/>
      <c r="H46" s="10"/>
      <c r="I46" s="10"/>
      <c r="J46" s="679" t="s">
        <v>634</v>
      </c>
      <c r="K46" s="680"/>
      <c r="L46" s="680"/>
      <c r="M46" s="680"/>
      <c r="N46" s="680"/>
      <c r="O46" s="681"/>
      <c r="P46" s="679" t="s">
        <v>635</v>
      </c>
      <c r="Q46" s="680"/>
      <c r="R46" s="680"/>
      <c r="S46" s="680"/>
      <c r="T46" s="680"/>
      <c r="U46" s="681"/>
      <c r="V46" s="679" t="s">
        <v>636</v>
      </c>
      <c r="W46" s="680"/>
      <c r="X46" s="680"/>
      <c r="Y46" s="680"/>
      <c r="Z46" s="680"/>
      <c r="AA46" s="681"/>
      <c r="AB46" s="679" t="s">
        <v>637</v>
      </c>
      <c r="AC46" s="742"/>
      <c r="AD46" s="680"/>
      <c r="AE46" s="680"/>
      <c r="AF46" s="680"/>
      <c r="AG46" s="681"/>
      <c r="AH46" s="679" t="s">
        <v>638</v>
      </c>
      <c r="AI46" s="680"/>
      <c r="AJ46" s="680"/>
      <c r="AK46" s="680"/>
      <c r="AL46" s="680"/>
      <c r="AM46" s="681"/>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row>
    <row r="47" spans="1:80" x14ac:dyDescent="0.25">
      <c r="A47" s="10"/>
      <c r="B47" s="10"/>
      <c r="C47" s="10"/>
      <c r="D47" s="10"/>
      <c r="E47" s="10"/>
      <c r="F47" s="10"/>
      <c r="G47" s="10"/>
      <c r="H47" s="10"/>
      <c r="I47" s="10"/>
      <c r="J47" s="682"/>
      <c r="K47" s="683"/>
      <c r="L47" s="683"/>
      <c r="M47" s="683"/>
      <c r="N47" s="683"/>
      <c r="O47" s="684"/>
      <c r="P47" s="682"/>
      <c r="Q47" s="683"/>
      <c r="R47" s="683"/>
      <c r="S47" s="683"/>
      <c r="T47" s="683"/>
      <c r="U47" s="684"/>
      <c r="V47" s="682"/>
      <c r="W47" s="683"/>
      <c r="X47" s="683"/>
      <c r="Y47" s="683"/>
      <c r="Z47" s="683"/>
      <c r="AA47" s="684"/>
      <c r="AB47" s="682"/>
      <c r="AC47" s="683"/>
      <c r="AD47" s="683"/>
      <c r="AE47" s="683"/>
      <c r="AF47" s="683"/>
      <c r="AG47" s="684"/>
      <c r="AH47" s="682"/>
      <c r="AI47" s="683"/>
      <c r="AJ47" s="683"/>
      <c r="AK47" s="683"/>
      <c r="AL47" s="683"/>
      <c r="AM47" s="684"/>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row>
    <row r="48" spans="1:80" ht="15" customHeight="1" x14ac:dyDescent="0.25">
      <c r="A48" s="10"/>
      <c r="B48" s="10"/>
      <c r="C48" s="10"/>
      <c r="D48" s="10"/>
      <c r="E48" s="10"/>
      <c r="F48" s="10"/>
      <c r="G48" s="10"/>
      <c r="H48" s="10"/>
      <c r="I48" s="10"/>
      <c r="J48" s="682"/>
      <c r="K48" s="683"/>
      <c r="L48" s="683"/>
      <c r="M48" s="683"/>
      <c r="N48" s="683"/>
      <c r="O48" s="684"/>
      <c r="P48" s="682"/>
      <c r="Q48" s="683"/>
      <c r="R48" s="683"/>
      <c r="S48" s="683"/>
      <c r="T48" s="683"/>
      <c r="U48" s="684"/>
      <c r="V48" s="682"/>
      <c r="W48" s="683"/>
      <c r="X48" s="683"/>
      <c r="Y48" s="683"/>
      <c r="Z48" s="683"/>
      <c r="AA48" s="684"/>
      <c r="AB48" s="682"/>
      <c r="AC48" s="683"/>
      <c r="AD48" s="683"/>
      <c r="AE48" s="683"/>
      <c r="AF48" s="683"/>
      <c r="AG48" s="684"/>
      <c r="AH48" s="682"/>
      <c r="AI48" s="683"/>
      <c r="AJ48" s="683"/>
      <c r="AK48" s="683"/>
      <c r="AL48" s="683"/>
      <c r="AM48" s="684"/>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row>
    <row r="49" spans="1:80" ht="15" customHeight="1" x14ac:dyDescent="0.25">
      <c r="A49" s="10"/>
      <c r="B49" s="10"/>
      <c r="C49" s="10"/>
      <c r="D49" s="10"/>
      <c r="E49" s="10"/>
      <c r="F49" s="10"/>
      <c r="G49" s="10"/>
      <c r="H49" s="10"/>
      <c r="I49" s="10"/>
      <c r="J49" s="682"/>
      <c r="K49" s="683"/>
      <c r="L49" s="683"/>
      <c r="M49" s="683"/>
      <c r="N49" s="683"/>
      <c r="O49" s="684"/>
      <c r="P49" s="682"/>
      <c r="Q49" s="683"/>
      <c r="R49" s="683"/>
      <c r="S49" s="683"/>
      <c r="T49" s="683"/>
      <c r="U49" s="684"/>
      <c r="V49" s="682"/>
      <c r="W49" s="683"/>
      <c r="X49" s="683"/>
      <c r="Y49" s="683"/>
      <c r="Z49" s="683"/>
      <c r="AA49" s="684"/>
      <c r="AB49" s="682"/>
      <c r="AC49" s="683"/>
      <c r="AD49" s="683"/>
      <c r="AE49" s="683"/>
      <c r="AF49" s="683"/>
      <c r="AG49" s="684"/>
      <c r="AH49" s="682"/>
      <c r="AI49" s="683"/>
      <c r="AJ49" s="683"/>
      <c r="AK49" s="683"/>
      <c r="AL49" s="683"/>
      <c r="AM49" s="684"/>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row>
    <row r="50" spans="1:80" ht="15" customHeight="1" x14ac:dyDescent="0.25">
      <c r="A50" s="10"/>
      <c r="B50" s="10"/>
      <c r="C50" s="10"/>
      <c r="D50" s="10"/>
      <c r="E50" s="10"/>
      <c r="F50" s="10"/>
      <c r="G50" s="10"/>
      <c r="H50" s="10"/>
      <c r="I50" s="10"/>
      <c r="J50" s="682"/>
      <c r="K50" s="683"/>
      <c r="L50" s="683"/>
      <c r="M50" s="683"/>
      <c r="N50" s="683"/>
      <c r="O50" s="684"/>
      <c r="P50" s="682"/>
      <c r="Q50" s="683"/>
      <c r="R50" s="683"/>
      <c r="S50" s="683"/>
      <c r="T50" s="683"/>
      <c r="U50" s="684"/>
      <c r="V50" s="682"/>
      <c r="W50" s="683"/>
      <c r="X50" s="683"/>
      <c r="Y50" s="683"/>
      <c r="Z50" s="683"/>
      <c r="AA50" s="684"/>
      <c r="AB50" s="682"/>
      <c r="AC50" s="683"/>
      <c r="AD50" s="683"/>
      <c r="AE50" s="683"/>
      <c r="AF50" s="683"/>
      <c r="AG50" s="684"/>
      <c r="AH50" s="682"/>
      <c r="AI50" s="683"/>
      <c r="AJ50" s="683"/>
      <c r="AK50" s="683"/>
      <c r="AL50" s="683"/>
      <c r="AM50" s="684"/>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row>
    <row r="51" spans="1:80" ht="15" customHeight="1" thickBot="1" x14ac:dyDescent="0.3">
      <c r="A51" s="10"/>
      <c r="B51" s="10"/>
      <c r="C51" s="10"/>
      <c r="D51" s="10"/>
      <c r="E51" s="10"/>
      <c r="F51" s="10"/>
      <c r="G51" s="10"/>
      <c r="H51" s="10"/>
      <c r="I51" s="10"/>
      <c r="J51" s="685"/>
      <c r="K51" s="686"/>
      <c r="L51" s="686"/>
      <c r="M51" s="686"/>
      <c r="N51" s="686"/>
      <c r="O51" s="687"/>
      <c r="P51" s="685"/>
      <c r="Q51" s="686"/>
      <c r="R51" s="686"/>
      <c r="S51" s="686"/>
      <c r="T51" s="686"/>
      <c r="U51" s="687"/>
      <c r="V51" s="685"/>
      <c r="W51" s="686"/>
      <c r="X51" s="686"/>
      <c r="Y51" s="686"/>
      <c r="Z51" s="686"/>
      <c r="AA51" s="687"/>
      <c r="AB51" s="685"/>
      <c r="AC51" s="686"/>
      <c r="AD51" s="686"/>
      <c r="AE51" s="686"/>
      <c r="AF51" s="686"/>
      <c r="AG51" s="687"/>
      <c r="AH51" s="685"/>
      <c r="AI51" s="686"/>
      <c r="AJ51" s="686"/>
      <c r="AK51" s="686"/>
      <c r="AL51" s="686"/>
      <c r="AM51" s="687"/>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row>
    <row r="52" spans="1:80"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row>
    <row r="53" spans="1:80"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row>
    <row r="54" spans="1:80"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row>
    <row r="55" spans="1:80"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row>
    <row r="56" spans="1:80"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row>
    <row r="57" spans="1:80"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row>
    <row r="58" spans="1:80"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row>
    <row r="59" spans="1:80"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row>
    <row r="60" spans="1:80" ht="36" customHeight="1" x14ac:dyDescent="0.25">
      <c r="A60" s="10"/>
      <c r="B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row>
    <row r="61" spans="1:80" ht="36" customHeight="1" x14ac:dyDescent="0.25">
      <c r="A61" s="10"/>
      <c r="B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row>
    <row r="62" spans="1:80" ht="36" customHeight="1" x14ac:dyDescent="0.25">
      <c r="A62" s="10"/>
      <c r="B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row>
    <row r="63" spans="1:80"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row>
    <row r="64" spans="1:80"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row>
    <row r="65" spans="1:60"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row>
    <row r="66" spans="1:60"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row>
    <row r="67" spans="1:60"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row>
    <row r="68" spans="1:60"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row>
    <row r="69" spans="1:60"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row>
    <row r="70" spans="1:60"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row>
    <row r="71" spans="1:60"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row>
    <row r="72" spans="1:60"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row>
    <row r="73" spans="1:60"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row>
    <row r="74" spans="1:60"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row>
    <row r="75" spans="1:60"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row>
    <row r="76" spans="1:60"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row>
    <row r="77" spans="1:60"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row>
    <row r="78" spans="1:60"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row>
    <row r="79" spans="1:60"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row>
    <row r="80" spans="1:60"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row>
    <row r="81" spans="1:60"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row>
    <row r="82" spans="1:60"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row>
    <row r="83" spans="1:60"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row>
    <row r="84" spans="1:60"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row>
    <row r="85" spans="1:60"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row>
    <row r="86" spans="1:60"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row>
    <row r="87" spans="1:60"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row>
    <row r="88" spans="1:60"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row>
    <row r="89" spans="1:60"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row>
    <row r="90" spans="1:60"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row>
    <row r="91" spans="1:60"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row>
    <row r="92" spans="1:60"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row>
    <row r="93" spans="1:60"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row>
    <row r="94" spans="1:60"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row>
    <row r="95" spans="1:60"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row>
    <row r="96" spans="1:60"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row>
    <row r="97" spans="1:60"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row>
    <row r="98" spans="1:60"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row>
    <row r="99" spans="1:60"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row>
    <row r="100" spans="1:60"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row>
    <row r="101" spans="1:60"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row>
    <row r="102" spans="1:60"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row>
    <row r="103" spans="1:60"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row>
    <row r="104" spans="1:60"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row>
    <row r="105" spans="1:60"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row>
    <row r="106" spans="1:60"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row>
    <row r="107" spans="1:60"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row>
    <row r="108" spans="1:60"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row>
    <row r="109" spans="1:60"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row>
    <row r="110" spans="1:60"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row>
    <row r="111" spans="1:60"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row>
    <row r="112" spans="1:60"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row>
    <row r="113" spans="1:60"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row>
    <row r="114" spans="1:60"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row>
    <row r="115" spans="1:60"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row>
    <row r="116" spans="1:60"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row>
    <row r="117" spans="1:60"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row>
    <row r="118" spans="1:60"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row>
    <row r="119" spans="1:60"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row>
    <row r="120" spans="1:60"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row>
    <row r="121" spans="1:60"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row>
    <row r="122" spans="1:60"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row>
    <row r="123" spans="1:60"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row>
    <row r="124" spans="1:60"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row>
    <row r="125" spans="1:60"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row>
    <row r="126" spans="1:60"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row>
    <row r="127" spans="1:60"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row>
    <row r="128" spans="1:60"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row>
    <row r="129" spans="1:60"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row>
    <row r="130" spans="1:60"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row>
    <row r="131" spans="1:60"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row>
    <row r="132" spans="1:60"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row>
    <row r="133" spans="1:60"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row>
    <row r="134" spans="1:60"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row>
    <row r="135" spans="1:60"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row>
    <row r="136" spans="1:60"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row>
    <row r="137" spans="1:60"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row>
    <row r="138" spans="1:60"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row>
    <row r="139" spans="1:60"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row>
    <row r="140" spans="1:60"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row>
    <row r="141" spans="1:60"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row>
    <row r="142" spans="1:60"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row>
    <row r="143" spans="1:60"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row>
    <row r="144" spans="1:60"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row>
    <row r="145" spans="1:60"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row>
    <row r="146" spans="1:60"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row>
    <row r="147" spans="1:60"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row>
    <row r="148" spans="1:60"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row>
    <row r="149" spans="1:60"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row>
    <row r="150" spans="1:60"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row>
    <row r="151" spans="1:60"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row>
    <row r="152" spans="1:60"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row>
    <row r="153" spans="1:60"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row>
    <row r="154" spans="1:60"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row>
    <row r="155" spans="1:60"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row>
    <row r="156" spans="1:60"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row>
    <row r="157" spans="1:60"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row>
    <row r="158" spans="1:60"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row>
    <row r="159" spans="1:60"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row>
    <row r="160" spans="1:60"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row>
    <row r="161" spans="1:60"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row>
    <row r="162" spans="1:60"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row>
    <row r="163" spans="1:60"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row>
    <row r="164" spans="1:60"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row>
    <row r="165" spans="1:60"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row>
    <row r="166" spans="1:60"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row>
    <row r="167" spans="1:60"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row>
    <row r="168" spans="1:60"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row>
    <row r="169" spans="1:60"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row>
    <row r="170" spans="1:60"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row>
    <row r="171" spans="1:60"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row>
    <row r="172" spans="1:60"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row>
    <row r="173" spans="1:60"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row>
    <row r="174" spans="1:60" x14ac:dyDescent="0.25">
      <c r="A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row>
    <row r="175" spans="1:60" x14ac:dyDescent="0.25">
      <c r="A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row>
    <row r="176" spans="1:60" x14ac:dyDescent="0.25">
      <c r="A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row>
    <row r="177" spans="1:60" x14ac:dyDescent="0.25">
      <c r="A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row>
    <row r="178" spans="1:60" x14ac:dyDescent="0.25">
      <c r="A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row>
    <row r="179" spans="1:60" x14ac:dyDescent="0.25">
      <c r="A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row>
    <row r="180" spans="1:60" x14ac:dyDescent="0.25">
      <c r="A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row>
    <row r="181" spans="1:60" x14ac:dyDescent="0.25">
      <c r="A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row>
    <row r="182" spans="1:60" x14ac:dyDescent="0.25">
      <c r="A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row>
    <row r="183" spans="1:60" x14ac:dyDescent="0.25">
      <c r="A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row>
    <row r="184" spans="1:60" x14ac:dyDescent="0.25">
      <c r="A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row>
    <row r="185" spans="1:60" x14ac:dyDescent="0.25">
      <c r="A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row>
    <row r="186" spans="1:60" x14ac:dyDescent="0.25">
      <c r="A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row>
    <row r="187" spans="1:60" x14ac:dyDescent="0.25">
      <c r="A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row>
    <row r="188" spans="1:60" x14ac:dyDescent="0.25">
      <c r="A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row>
    <row r="189" spans="1:60" x14ac:dyDescent="0.25">
      <c r="A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row>
    <row r="190" spans="1:60" x14ac:dyDescent="0.25">
      <c r="A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row>
    <row r="191" spans="1:60" x14ac:dyDescent="0.25">
      <c r="A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row>
    <row r="192" spans="1:60" x14ac:dyDescent="0.25">
      <c r="A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row>
    <row r="193" spans="1:60" x14ac:dyDescent="0.25">
      <c r="A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row>
    <row r="194" spans="1:60" x14ac:dyDescent="0.25">
      <c r="A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row>
    <row r="195" spans="1:60" x14ac:dyDescent="0.25">
      <c r="A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row>
    <row r="196" spans="1:60" x14ac:dyDescent="0.25">
      <c r="A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row>
    <row r="197" spans="1:60" x14ac:dyDescent="0.25">
      <c r="A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row>
    <row r="198" spans="1:60" x14ac:dyDescent="0.25">
      <c r="A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row>
    <row r="199" spans="1:60" x14ac:dyDescent="0.25">
      <c r="A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row>
    <row r="200" spans="1:60" x14ac:dyDescent="0.25">
      <c r="A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row>
    <row r="201" spans="1:60" x14ac:dyDescent="0.25">
      <c r="A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row>
    <row r="202" spans="1:60" x14ac:dyDescent="0.25">
      <c r="A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row>
    <row r="203" spans="1:60" x14ac:dyDescent="0.25">
      <c r="A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row>
    <row r="204" spans="1:60" x14ac:dyDescent="0.25">
      <c r="A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row>
    <row r="205" spans="1:60" x14ac:dyDescent="0.25">
      <c r="A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row>
    <row r="206" spans="1:60" x14ac:dyDescent="0.25">
      <c r="A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row>
    <row r="207" spans="1:60" x14ac:dyDescent="0.25">
      <c r="A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row>
    <row r="208" spans="1:60" x14ac:dyDescent="0.25">
      <c r="A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row>
    <row r="209" spans="1:60" x14ac:dyDescent="0.25">
      <c r="A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row>
    <row r="210" spans="1:60" x14ac:dyDescent="0.25">
      <c r="A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row>
    <row r="211" spans="1:60" x14ac:dyDescent="0.25">
      <c r="A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row>
    <row r="212" spans="1:60" x14ac:dyDescent="0.25">
      <c r="A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row>
    <row r="213" spans="1:60" x14ac:dyDescent="0.25">
      <c r="A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row>
    <row r="214" spans="1:60" x14ac:dyDescent="0.25">
      <c r="A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row>
    <row r="215" spans="1:60" x14ac:dyDescent="0.25">
      <c r="A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row>
    <row r="216" spans="1:60" x14ac:dyDescent="0.25">
      <c r="A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row>
    <row r="217" spans="1:60" x14ac:dyDescent="0.25">
      <c r="A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row>
    <row r="218" spans="1:60" x14ac:dyDescent="0.25">
      <c r="A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row>
    <row r="219" spans="1:60" x14ac:dyDescent="0.25">
      <c r="A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row>
    <row r="220" spans="1:60" x14ac:dyDescent="0.25">
      <c r="A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row>
    <row r="221" spans="1:60" x14ac:dyDescent="0.25">
      <c r="A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row>
    <row r="222" spans="1:60" x14ac:dyDescent="0.25">
      <c r="A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row>
    <row r="223" spans="1:60" x14ac:dyDescent="0.25">
      <c r="A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row>
    <row r="224" spans="1:60" x14ac:dyDescent="0.25">
      <c r="A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row>
    <row r="225" spans="1:60" x14ac:dyDescent="0.25">
      <c r="A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row>
    <row r="226" spans="1:60" x14ac:dyDescent="0.25">
      <c r="A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row>
    <row r="227" spans="1:60" x14ac:dyDescent="0.25">
      <c r="A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row>
    <row r="228" spans="1:60" x14ac:dyDescent="0.25">
      <c r="A228" s="10"/>
    </row>
    <row r="229" spans="1:60" x14ac:dyDescent="0.25">
      <c r="A229" s="10"/>
    </row>
    <row r="230" spans="1:60" x14ac:dyDescent="0.25">
      <c r="A230" s="10"/>
    </row>
    <row r="231" spans="1:60" x14ac:dyDescent="0.25">
      <c r="A231" s="10"/>
    </row>
  </sheetData>
  <mergeCells count="56">
    <mergeCell ref="AU6:AV15"/>
    <mergeCell ref="AU16:AV25"/>
    <mergeCell ref="AU26:AV35"/>
    <mergeCell ref="AU36:AV45"/>
    <mergeCell ref="AY17:BF26"/>
    <mergeCell ref="AY29:BF30"/>
    <mergeCell ref="AY35:BF36"/>
    <mergeCell ref="J46:O51"/>
    <mergeCell ref="P46:U51"/>
    <mergeCell ref="V46:AA51"/>
    <mergeCell ref="AB46:AG51"/>
    <mergeCell ref="AH46:AM51"/>
    <mergeCell ref="B6:D45"/>
    <mergeCell ref="E6:I13"/>
    <mergeCell ref="E14:I21"/>
    <mergeCell ref="E22:I29"/>
    <mergeCell ref="E30:I37"/>
    <mergeCell ref="E38:I45"/>
    <mergeCell ref="BG17:BN26"/>
    <mergeCell ref="B2:I4"/>
    <mergeCell ref="J2:AM4"/>
    <mergeCell ref="AO6:AT15"/>
    <mergeCell ref="AO16:AT25"/>
    <mergeCell ref="AO26:AT35"/>
    <mergeCell ref="AB14:AG21"/>
    <mergeCell ref="AH14:AM21"/>
    <mergeCell ref="J14:O21"/>
    <mergeCell ref="P14:U21"/>
    <mergeCell ref="V14:AA21"/>
    <mergeCell ref="AB22:AG29"/>
    <mergeCell ref="AH22:AM29"/>
    <mergeCell ref="J22:O29"/>
    <mergeCell ref="P22:U29"/>
    <mergeCell ref="V22:AA29"/>
    <mergeCell ref="AO36:AT45"/>
    <mergeCell ref="J6:O13"/>
    <mergeCell ref="P6:U13"/>
    <mergeCell ref="V6:AA13"/>
    <mergeCell ref="AB6:AG13"/>
    <mergeCell ref="AH6:AM13"/>
    <mergeCell ref="AB30:AG37"/>
    <mergeCell ref="AH30:AM37"/>
    <mergeCell ref="J30:O37"/>
    <mergeCell ref="P30:U37"/>
    <mergeCell ref="V30:AA37"/>
    <mergeCell ref="AB38:AG45"/>
    <mergeCell ref="AH38:AM45"/>
    <mergeCell ref="J38:O45"/>
    <mergeCell ref="P38:U45"/>
    <mergeCell ref="V38:AA45"/>
    <mergeCell ref="BG35:BI36"/>
    <mergeCell ref="BG29:BI30"/>
    <mergeCell ref="AY31:BF32"/>
    <mergeCell ref="BG31:BI32"/>
    <mergeCell ref="AY33:BF34"/>
    <mergeCell ref="BG33:BI34"/>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F6D63-3F30-435C-9C34-D97B06FBF965}">
  <dimension ref="A1:AK55"/>
  <sheetViews>
    <sheetView topLeftCell="B1" workbookViewId="0">
      <selection activeCell="C8" sqref="C8"/>
    </sheetView>
  </sheetViews>
  <sheetFormatPr baseColWidth="10" defaultColWidth="11.42578125" defaultRowHeight="15" x14ac:dyDescent="0.25"/>
  <cols>
    <col min="2" max="2" width="24.140625" customWidth="1"/>
    <col min="3" max="3" width="70.140625" customWidth="1"/>
    <col min="4" max="4" width="29.85546875" customWidth="1"/>
    <col min="6" max="6" width="15.7109375" customWidth="1"/>
    <col min="7" max="7" width="13.5703125" customWidth="1"/>
    <col min="8" max="8" width="12.7109375" customWidth="1"/>
    <col min="9" max="9" width="14" customWidth="1"/>
    <col min="10" max="10" width="14.28515625" customWidth="1"/>
  </cols>
  <sheetData>
    <row r="1" spans="1:37" ht="23.25" x14ac:dyDescent="0.25">
      <c r="A1" s="10"/>
      <c r="B1" s="852" t="s">
        <v>640</v>
      </c>
      <c r="C1" s="852"/>
      <c r="D1" s="852"/>
      <c r="E1" s="10"/>
      <c r="F1" s="10"/>
      <c r="G1" s="10"/>
      <c r="H1" s="10"/>
      <c r="I1" s="10"/>
      <c r="J1" s="10"/>
      <c r="K1" s="10"/>
      <c r="L1" s="10"/>
      <c r="M1" s="10"/>
      <c r="N1" s="10"/>
      <c r="O1" s="10"/>
      <c r="P1" s="10"/>
      <c r="Q1" s="10"/>
      <c r="R1" s="10"/>
      <c r="S1" s="10"/>
      <c r="T1" s="10"/>
      <c r="U1" s="10"/>
      <c r="V1" s="10"/>
      <c r="W1" s="10"/>
      <c r="X1" s="10"/>
      <c r="Y1" s="10"/>
      <c r="Z1" s="10"/>
      <c r="AA1" s="10"/>
      <c r="AB1" s="10"/>
      <c r="AC1" s="10"/>
      <c r="AD1" s="10"/>
      <c r="AE1" s="10"/>
    </row>
    <row r="2" spans="1:37"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7" ht="25.5" x14ac:dyDescent="0.25">
      <c r="A3" s="10"/>
      <c r="B3" s="37"/>
      <c r="C3" s="38" t="s">
        <v>641</v>
      </c>
      <c r="D3" s="38" t="s">
        <v>627</v>
      </c>
      <c r="E3" s="10"/>
      <c r="F3" s="859" t="s">
        <v>642</v>
      </c>
      <c r="G3" s="860"/>
      <c r="H3" s="860"/>
      <c r="I3" s="860"/>
      <c r="J3" s="861"/>
      <c r="K3" s="10"/>
      <c r="L3" s="10"/>
      <c r="M3" s="10"/>
      <c r="N3" s="10"/>
      <c r="O3" s="10"/>
      <c r="P3" s="10"/>
      <c r="Q3" s="10"/>
      <c r="R3" s="10"/>
      <c r="S3" s="10"/>
      <c r="T3" s="10"/>
      <c r="U3" s="10"/>
      <c r="V3" s="10"/>
      <c r="W3" s="10"/>
      <c r="X3" s="10"/>
      <c r="Y3" s="10"/>
      <c r="Z3" s="10"/>
      <c r="AA3" s="10"/>
      <c r="AB3" s="10"/>
      <c r="AC3" s="10"/>
      <c r="AD3" s="10"/>
      <c r="AE3" s="10"/>
    </row>
    <row r="4" spans="1:37" ht="51" x14ac:dyDescent="0.25">
      <c r="A4" s="10"/>
      <c r="B4" s="39" t="s">
        <v>643</v>
      </c>
      <c r="C4" s="40" t="s">
        <v>644</v>
      </c>
      <c r="D4" s="41">
        <v>0.2</v>
      </c>
      <c r="E4" s="10"/>
      <c r="F4" s="862" t="s">
        <v>645</v>
      </c>
      <c r="G4" s="862"/>
      <c r="H4" s="862"/>
      <c r="I4" s="49" t="s">
        <v>641</v>
      </c>
      <c r="J4" s="49" t="s">
        <v>646</v>
      </c>
      <c r="K4" s="10"/>
      <c r="L4" s="10"/>
      <c r="M4" s="10"/>
      <c r="N4" s="10"/>
      <c r="O4" s="10"/>
      <c r="P4" s="10"/>
      <c r="Q4" s="10"/>
      <c r="R4" s="10"/>
      <c r="S4" s="10"/>
      <c r="T4" s="10"/>
      <c r="U4" s="10"/>
      <c r="V4" s="10"/>
      <c r="W4" s="10"/>
      <c r="X4" s="10"/>
      <c r="Y4" s="10"/>
      <c r="Z4" s="10"/>
      <c r="AA4" s="10"/>
      <c r="AB4" s="10"/>
      <c r="AC4" s="10"/>
      <c r="AD4" s="10"/>
      <c r="AE4" s="10"/>
    </row>
    <row r="5" spans="1:37" ht="51" x14ac:dyDescent="0.25">
      <c r="A5" s="10"/>
      <c r="B5" s="42" t="s">
        <v>647</v>
      </c>
      <c r="C5" s="43" t="s">
        <v>648</v>
      </c>
      <c r="D5" s="44">
        <v>0.4</v>
      </c>
      <c r="E5" s="10"/>
      <c r="F5" s="863" t="s">
        <v>649</v>
      </c>
      <c r="G5" s="864"/>
      <c r="H5" s="865"/>
      <c r="I5" s="12" t="s">
        <v>650</v>
      </c>
      <c r="J5" s="12" t="s">
        <v>651</v>
      </c>
      <c r="K5" s="10"/>
      <c r="L5" s="10"/>
      <c r="M5" s="10"/>
      <c r="N5" s="10"/>
      <c r="O5" s="10"/>
      <c r="P5" s="10"/>
      <c r="Q5" s="10"/>
      <c r="R5" s="10"/>
      <c r="S5" s="10"/>
      <c r="T5" s="10"/>
      <c r="U5" s="10"/>
      <c r="V5" s="10"/>
      <c r="W5" s="10"/>
      <c r="X5" s="10"/>
      <c r="Y5" s="10"/>
      <c r="Z5" s="10"/>
      <c r="AA5" s="10"/>
      <c r="AB5" s="10"/>
      <c r="AC5" s="10"/>
      <c r="AD5" s="10"/>
      <c r="AE5" s="10"/>
    </row>
    <row r="6" spans="1:37" ht="51" x14ac:dyDescent="0.25">
      <c r="A6" s="10"/>
      <c r="B6" s="45" t="s">
        <v>652</v>
      </c>
      <c r="C6" s="43" t="s">
        <v>653</v>
      </c>
      <c r="D6" s="44">
        <v>0.6</v>
      </c>
      <c r="E6" s="10"/>
      <c r="F6" s="866" t="s">
        <v>654</v>
      </c>
      <c r="G6" s="866"/>
      <c r="H6" s="866"/>
      <c r="I6" s="50" t="s">
        <v>655</v>
      </c>
      <c r="J6" s="12" t="s">
        <v>652</v>
      </c>
      <c r="K6" s="10"/>
      <c r="L6" s="10"/>
      <c r="M6" s="10"/>
      <c r="N6" s="10"/>
      <c r="O6" s="10"/>
      <c r="P6" s="10"/>
      <c r="Q6" s="10"/>
      <c r="R6" s="10"/>
      <c r="S6" s="10"/>
      <c r="T6" s="10"/>
      <c r="U6" s="10"/>
      <c r="V6" s="10"/>
      <c r="W6" s="10"/>
      <c r="X6" s="10"/>
      <c r="Y6" s="10"/>
      <c r="Z6" s="10"/>
      <c r="AA6" s="10"/>
      <c r="AB6" s="10"/>
      <c r="AC6" s="10"/>
      <c r="AD6" s="10"/>
      <c r="AE6" s="10"/>
    </row>
    <row r="7" spans="1:37" ht="76.5" x14ac:dyDescent="0.25">
      <c r="A7" s="10"/>
      <c r="B7" s="46" t="s">
        <v>656</v>
      </c>
      <c r="C7" s="43" t="s">
        <v>657</v>
      </c>
      <c r="D7" s="44">
        <v>0.8</v>
      </c>
      <c r="E7" s="10"/>
      <c r="F7" s="863" t="s">
        <v>658</v>
      </c>
      <c r="G7" s="864"/>
      <c r="H7" s="865"/>
      <c r="I7" s="12" t="s">
        <v>659</v>
      </c>
      <c r="J7" s="12" t="s">
        <v>656</v>
      </c>
      <c r="K7" s="10"/>
      <c r="L7" s="10"/>
      <c r="M7" s="10"/>
      <c r="N7" s="10"/>
      <c r="O7" s="10"/>
      <c r="P7" s="10"/>
      <c r="Q7" s="10"/>
      <c r="R7" s="10"/>
      <c r="S7" s="10"/>
      <c r="T7" s="10"/>
      <c r="U7" s="10"/>
      <c r="V7" s="10"/>
      <c r="W7" s="10"/>
      <c r="X7" s="10"/>
      <c r="Y7" s="10"/>
      <c r="Z7" s="10"/>
      <c r="AA7" s="10"/>
      <c r="AB7" s="10"/>
      <c r="AC7" s="10"/>
      <c r="AD7" s="10"/>
      <c r="AE7" s="10"/>
    </row>
    <row r="8" spans="1:37" ht="51" x14ac:dyDescent="0.25">
      <c r="A8" s="10"/>
      <c r="B8" s="47" t="s">
        <v>660</v>
      </c>
      <c r="C8" s="43" t="s">
        <v>661</v>
      </c>
      <c r="D8" s="44">
        <v>1</v>
      </c>
      <c r="E8" s="10"/>
      <c r="F8" s="867" t="s">
        <v>662</v>
      </c>
      <c r="G8" s="868"/>
      <c r="H8" s="869"/>
      <c r="I8" s="12" t="s">
        <v>663</v>
      </c>
      <c r="J8" s="12" t="s">
        <v>664</v>
      </c>
      <c r="K8" s="10"/>
      <c r="L8" s="10"/>
      <c r="M8" s="10"/>
      <c r="N8" s="10"/>
      <c r="O8" s="10"/>
      <c r="P8" s="10"/>
      <c r="Q8" s="10"/>
      <c r="R8" s="10"/>
      <c r="S8" s="10"/>
      <c r="T8" s="10"/>
      <c r="U8" s="10"/>
      <c r="V8" s="10"/>
      <c r="W8" s="10"/>
      <c r="X8" s="10"/>
      <c r="Y8" s="10"/>
      <c r="Z8" s="10"/>
      <c r="AA8" s="10"/>
      <c r="AB8" s="10"/>
      <c r="AC8" s="10"/>
      <c r="AD8" s="10"/>
      <c r="AE8" s="10"/>
    </row>
    <row r="9" spans="1:37" x14ac:dyDescent="0.25">
      <c r="A9" s="10"/>
      <c r="B9" s="48"/>
      <c r="C9" s="48"/>
      <c r="D9" s="48"/>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row>
    <row r="10" spans="1:37" ht="16.5" x14ac:dyDescent="0.25">
      <c r="A10" s="10"/>
      <c r="B10" s="183" t="s">
        <v>665</v>
      </c>
      <c r="C10" s="184"/>
      <c r="D10" s="184"/>
      <c r="E10" s="185"/>
      <c r="F10" s="185"/>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row>
    <row r="11" spans="1:37" ht="49.5" customHeight="1" x14ac:dyDescent="0.25">
      <c r="A11" s="10"/>
      <c r="B11" s="853" t="s">
        <v>666</v>
      </c>
      <c r="C11" s="854"/>
      <c r="D11" s="854"/>
      <c r="E11" s="854"/>
      <c r="F11" s="855"/>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row>
    <row r="12" spans="1:37" ht="84.75" customHeight="1" x14ac:dyDescent="0.25">
      <c r="A12" s="10"/>
      <c r="B12" s="856" t="s">
        <v>667</v>
      </c>
      <c r="C12" s="857"/>
      <c r="D12" s="857"/>
      <c r="E12" s="857"/>
      <c r="F12" s="858"/>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row>
    <row r="13" spans="1:37" x14ac:dyDescent="0.25">
      <c r="A13" s="10"/>
      <c r="B13" s="48"/>
      <c r="C13" s="48"/>
      <c r="D13" s="48"/>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row>
    <row r="14" spans="1:37" x14ac:dyDescent="0.25">
      <c r="A14" s="10"/>
      <c r="B14" s="48"/>
      <c r="C14" s="48"/>
      <c r="D14" s="48"/>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row>
    <row r="15" spans="1:37" x14ac:dyDescent="0.25">
      <c r="A15" s="10"/>
      <c r="B15" s="48"/>
      <c r="C15" s="48"/>
      <c r="D15" s="48"/>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row>
    <row r="16" spans="1:37" x14ac:dyDescent="0.25">
      <c r="A16" s="10"/>
      <c r="B16" s="48"/>
      <c r="C16" s="48"/>
      <c r="D16" s="48"/>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row>
    <row r="17" spans="1:37" x14ac:dyDescent="0.25">
      <c r="A17" s="10"/>
      <c r="B17" s="48"/>
      <c r="C17" s="48"/>
      <c r="D17" s="48"/>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row>
    <row r="18" spans="1:37" x14ac:dyDescent="0.25">
      <c r="A18" s="10"/>
      <c r="B18" s="48"/>
      <c r="C18" s="48"/>
      <c r="D18" s="48"/>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row>
    <row r="19" spans="1:37"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row>
    <row r="20" spans="1:37"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row>
    <row r="21" spans="1:37"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row>
    <row r="22" spans="1:37"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row>
    <row r="23" spans="1:37"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row>
    <row r="24" spans="1:37"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row>
    <row r="25" spans="1:37"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row>
    <row r="26" spans="1:37"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row>
    <row r="27" spans="1:37"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row>
    <row r="28" spans="1:37"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37"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row>
    <row r="30" spans="1:37"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row>
    <row r="31" spans="1:37"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row>
    <row r="32" spans="1:37"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row>
    <row r="33" spans="1:31" x14ac:dyDescent="0.25">
      <c r="A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row>
    <row r="36" spans="1:31" x14ac:dyDescent="0.25">
      <c r="A36" s="10"/>
    </row>
    <row r="37" spans="1:31" x14ac:dyDescent="0.25">
      <c r="A37" s="10"/>
    </row>
    <row r="38" spans="1:31" x14ac:dyDescent="0.25">
      <c r="A38" s="10"/>
    </row>
    <row r="39" spans="1:31" x14ac:dyDescent="0.25">
      <c r="A39" s="10"/>
    </row>
    <row r="40" spans="1:31" x14ac:dyDescent="0.25">
      <c r="A40" s="10"/>
    </row>
    <row r="41" spans="1:31" x14ac:dyDescent="0.25">
      <c r="A41" s="10"/>
    </row>
    <row r="42" spans="1:31" x14ac:dyDescent="0.25">
      <c r="A42" s="10"/>
    </row>
    <row r="43" spans="1:31" x14ac:dyDescent="0.25">
      <c r="A43" s="10"/>
    </row>
    <row r="44" spans="1:31" x14ac:dyDescent="0.25">
      <c r="A44" s="10"/>
    </row>
    <row r="45" spans="1:31" x14ac:dyDescent="0.25">
      <c r="A45" s="10"/>
    </row>
    <row r="46" spans="1:31" x14ac:dyDescent="0.25">
      <c r="A46" s="10"/>
    </row>
    <row r="47" spans="1:31" x14ac:dyDescent="0.25">
      <c r="A47" s="10"/>
    </row>
    <row r="48" spans="1:31"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sheetData>
  <mergeCells count="9">
    <mergeCell ref="B1:D1"/>
    <mergeCell ref="B11:F11"/>
    <mergeCell ref="B12:F12"/>
    <mergeCell ref="F3:J3"/>
    <mergeCell ref="F4:H4"/>
    <mergeCell ref="F5:H5"/>
    <mergeCell ref="F6:H6"/>
    <mergeCell ref="F7:H7"/>
    <mergeCell ref="F8:H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CE0C-F65E-4034-B811-7B1DD2ED4B59}">
  <dimension ref="A1:U232"/>
  <sheetViews>
    <sheetView topLeftCell="B1" zoomScale="72" zoomScaleNormal="72" workbookViewId="0">
      <selection activeCell="C3" sqref="C3"/>
    </sheetView>
  </sheetViews>
  <sheetFormatPr baseColWidth="10" defaultColWidth="11.42578125" defaultRowHeight="15" x14ac:dyDescent="0.25"/>
  <cols>
    <col min="2" max="2" width="40.42578125" customWidth="1"/>
    <col min="3" max="3" width="73.5703125" customWidth="1"/>
    <col min="4" max="4" width="135" bestFit="1" customWidth="1"/>
    <col min="5" max="5" width="144.7109375" bestFit="1" customWidth="1"/>
  </cols>
  <sheetData>
    <row r="1" spans="1:21" ht="33.75" x14ac:dyDescent="0.25">
      <c r="A1" s="10"/>
      <c r="B1" s="870" t="s">
        <v>668</v>
      </c>
      <c r="C1" s="870"/>
      <c r="D1" s="870"/>
      <c r="E1" s="10"/>
      <c r="F1" s="10"/>
      <c r="G1" s="10"/>
      <c r="H1" s="10"/>
      <c r="I1" s="10"/>
      <c r="J1" s="10"/>
      <c r="K1" s="10"/>
      <c r="L1" s="10"/>
      <c r="M1" s="10"/>
      <c r="N1" s="10"/>
      <c r="O1" s="10"/>
      <c r="P1" s="10"/>
      <c r="Q1" s="10"/>
      <c r="R1" s="10"/>
      <c r="S1" s="10"/>
      <c r="T1" s="10"/>
      <c r="U1" s="10"/>
    </row>
    <row r="2" spans="1:21" x14ac:dyDescent="0.25">
      <c r="A2" s="10"/>
      <c r="B2" s="10"/>
      <c r="C2" s="10"/>
      <c r="D2" s="10"/>
      <c r="E2" s="10"/>
      <c r="F2" s="10"/>
      <c r="G2" s="10"/>
      <c r="H2" s="10"/>
      <c r="I2" s="10"/>
      <c r="J2" s="10"/>
      <c r="K2" s="10"/>
      <c r="L2" s="10"/>
      <c r="M2" s="10"/>
      <c r="N2" s="10"/>
      <c r="O2" s="10"/>
      <c r="P2" s="10"/>
      <c r="Q2" s="10"/>
      <c r="R2" s="10"/>
      <c r="S2" s="10"/>
      <c r="T2" s="10"/>
      <c r="U2" s="10"/>
    </row>
    <row r="3" spans="1:21" ht="60" x14ac:dyDescent="0.25">
      <c r="A3" s="10"/>
      <c r="B3" s="51"/>
      <c r="C3" s="52" t="s">
        <v>669</v>
      </c>
      <c r="D3" s="52" t="s">
        <v>670</v>
      </c>
      <c r="E3" s="10"/>
      <c r="F3" s="10"/>
      <c r="G3" s="10"/>
      <c r="H3" s="10"/>
      <c r="I3" s="10"/>
      <c r="J3" s="10"/>
      <c r="K3" s="10"/>
      <c r="L3" s="10"/>
      <c r="M3" s="10"/>
      <c r="N3" s="10"/>
      <c r="O3" s="10"/>
      <c r="P3" s="10"/>
      <c r="Q3" s="10"/>
      <c r="R3" s="10"/>
      <c r="S3" s="10"/>
      <c r="T3" s="10"/>
      <c r="U3" s="10"/>
    </row>
    <row r="4" spans="1:21" ht="71.25" customHeight="1" x14ac:dyDescent="0.25">
      <c r="A4" s="62" t="s">
        <v>671</v>
      </c>
      <c r="B4" s="53" t="s">
        <v>672</v>
      </c>
      <c r="C4" s="54" t="s">
        <v>673</v>
      </c>
      <c r="D4" s="55" t="s">
        <v>547</v>
      </c>
      <c r="E4" s="10"/>
      <c r="F4" s="10"/>
      <c r="G4" s="10"/>
      <c r="H4" s="10"/>
      <c r="I4" s="10"/>
      <c r="J4" s="10"/>
      <c r="K4" s="10"/>
      <c r="L4" s="10"/>
      <c r="M4" s="10"/>
      <c r="N4" s="10"/>
      <c r="O4" s="10"/>
      <c r="P4" s="10"/>
      <c r="Q4" s="10"/>
      <c r="R4" s="10"/>
      <c r="S4" s="10"/>
      <c r="T4" s="10"/>
      <c r="U4" s="10"/>
    </row>
    <row r="5" spans="1:21" ht="72.75" customHeight="1" x14ac:dyDescent="0.25">
      <c r="A5" s="62" t="s">
        <v>555</v>
      </c>
      <c r="B5" s="56" t="s">
        <v>674</v>
      </c>
      <c r="C5" s="57" t="s">
        <v>675</v>
      </c>
      <c r="D5" s="58" t="s">
        <v>498</v>
      </c>
      <c r="E5" s="10"/>
      <c r="F5" s="10"/>
      <c r="G5" s="10"/>
      <c r="H5" s="10"/>
      <c r="I5" s="10"/>
      <c r="J5" s="10"/>
      <c r="K5" s="10"/>
      <c r="L5" s="10"/>
      <c r="M5" s="10"/>
      <c r="N5" s="10"/>
      <c r="O5" s="10"/>
      <c r="P5" s="10"/>
      <c r="Q5" s="10"/>
      <c r="R5" s="10"/>
      <c r="S5" s="10"/>
      <c r="T5" s="10"/>
      <c r="U5" s="10"/>
    </row>
    <row r="6" spans="1:21" ht="78.75" customHeight="1" x14ac:dyDescent="0.25">
      <c r="A6" s="62" t="s">
        <v>502</v>
      </c>
      <c r="B6" s="59" t="s">
        <v>676</v>
      </c>
      <c r="C6" s="57" t="s">
        <v>677</v>
      </c>
      <c r="D6" s="58" t="s">
        <v>527</v>
      </c>
      <c r="E6" s="10"/>
      <c r="F6" s="10"/>
      <c r="G6" s="10"/>
      <c r="H6" s="10"/>
      <c r="I6" s="10"/>
      <c r="J6" s="10"/>
      <c r="K6" s="10"/>
      <c r="L6" s="10"/>
      <c r="M6" s="10"/>
      <c r="N6" s="10"/>
      <c r="O6" s="10"/>
      <c r="P6" s="10"/>
      <c r="Q6" s="10"/>
      <c r="R6" s="10"/>
      <c r="S6" s="10"/>
      <c r="T6" s="10"/>
      <c r="U6" s="10"/>
    </row>
    <row r="7" spans="1:21" ht="101.25" x14ac:dyDescent="0.25">
      <c r="A7" s="62" t="s">
        <v>470</v>
      </c>
      <c r="B7" s="60" t="s">
        <v>678</v>
      </c>
      <c r="C7" s="57" t="s">
        <v>679</v>
      </c>
      <c r="D7" s="58" t="s">
        <v>680</v>
      </c>
      <c r="E7" s="10"/>
      <c r="F7" s="10"/>
      <c r="G7" s="10"/>
      <c r="H7" s="10"/>
      <c r="I7" s="10"/>
      <c r="J7" s="10"/>
      <c r="K7" s="10"/>
      <c r="L7" s="10"/>
      <c r="M7" s="10"/>
      <c r="N7" s="10"/>
      <c r="O7" s="10"/>
      <c r="P7" s="10"/>
      <c r="Q7" s="10"/>
      <c r="R7" s="10"/>
      <c r="S7" s="10"/>
      <c r="T7" s="10"/>
      <c r="U7" s="10"/>
    </row>
    <row r="8" spans="1:21" ht="67.5" x14ac:dyDescent="0.25">
      <c r="A8" s="62" t="s">
        <v>681</v>
      </c>
      <c r="B8" s="61" t="s">
        <v>682</v>
      </c>
      <c r="C8" s="57" t="s">
        <v>683</v>
      </c>
      <c r="D8" s="58" t="s">
        <v>463</v>
      </c>
      <c r="E8" s="10"/>
      <c r="F8" s="10"/>
      <c r="G8" s="10"/>
      <c r="H8" s="10"/>
      <c r="I8" s="10"/>
      <c r="J8" s="10"/>
      <c r="K8" s="10"/>
      <c r="L8" s="10"/>
      <c r="M8" s="10"/>
      <c r="N8" s="10"/>
      <c r="O8" s="10"/>
      <c r="P8" s="10"/>
      <c r="Q8" s="10"/>
      <c r="R8" s="10"/>
      <c r="S8" s="10"/>
      <c r="T8" s="10"/>
      <c r="U8" s="10"/>
    </row>
    <row r="9" spans="1:21" ht="20.25" x14ac:dyDescent="0.25">
      <c r="A9" s="62"/>
      <c r="B9" s="62"/>
      <c r="C9" s="63"/>
      <c r="D9" s="63"/>
      <c r="E9" s="10"/>
      <c r="F9" s="10"/>
      <c r="G9" s="10"/>
      <c r="H9" s="10"/>
      <c r="I9" s="10"/>
      <c r="J9" s="10"/>
      <c r="K9" s="10"/>
      <c r="L9" s="10"/>
      <c r="M9" s="10"/>
      <c r="N9" s="10"/>
      <c r="O9" s="10"/>
      <c r="P9" s="10"/>
      <c r="Q9" s="10"/>
      <c r="R9" s="10"/>
      <c r="S9" s="10"/>
      <c r="T9" s="10"/>
      <c r="U9" s="10"/>
    </row>
    <row r="10" spans="1:21" ht="16.5" x14ac:dyDescent="0.25">
      <c r="A10" s="62"/>
      <c r="B10" s="64"/>
      <c r="C10" s="64"/>
      <c r="D10" s="64"/>
      <c r="E10" s="10"/>
      <c r="F10" s="10"/>
      <c r="G10" s="10"/>
      <c r="H10" s="10"/>
      <c r="I10" s="10"/>
      <c r="J10" s="10"/>
      <c r="K10" s="10"/>
      <c r="L10" s="10"/>
      <c r="M10" s="10"/>
      <c r="N10" s="10"/>
      <c r="O10" s="10"/>
      <c r="P10" s="10"/>
      <c r="Q10" s="10"/>
      <c r="R10" s="10"/>
      <c r="S10" s="10"/>
      <c r="T10" s="10"/>
      <c r="U10" s="10"/>
    </row>
    <row r="11" spans="1:21" ht="57.75" customHeight="1" x14ac:dyDescent="0.25">
      <c r="A11" s="62"/>
      <c r="B11" s="871" t="s">
        <v>684</v>
      </c>
      <c r="C11" s="871"/>
      <c r="D11" s="871"/>
      <c r="E11" s="10"/>
      <c r="F11" s="10"/>
      <c r="G11" s="10"/>
      <c r="H11" s="10"/>
      <c r="I11" s="10"/>
      <c r="J11" s="10"/>
      <c r="K11" s="10"/>
      <c r="L11" s="10"/>
      <c r="M11" s="10"/>
      <c r="N11" s="10"/>
      <c r="O11" s="10"/>
      <c r="P11" s="10"/>
      <c r="Q11" s="10"/>
      <c r="R11" s="10"/>
      <c r="S11" s="10"/>
      <c r="T11" s="10"/>
      <c r="U11" s="10"/>
    </row>
    <row r="12" spans="1:21" x14ac:dyDescent="0.25">
      <c r="A12" s="62"/>
      <c r="B12" s="872" t="s">
        <v>685</v>
      </c>
      <c r="C12" s="872"/>
      <c r="D12" s="872"/>
      <c r="E12" s="10"/>
      <c r="F12" s="10"/>
      <c r="G12" s="10"/>
      <c r="H12" s="10"/>
      <c r="I12" s="10"/>
      <c r="J12" s="10"/>
      <c r="K12" s="10"/>
      <c r="L12" s="10"/>
      <c r="M12" s="10"/>
      <c r="N12" s="10"/>
      <c r="O12" s="10"/>
      <c r="P12" s="10"/>
      <c r="Q12" s="10"/>
      <c r="R12" s="10"/>
      <c r="S12" s="10"/>
      <c r="T12" s="10"/>
      <c r="U12" s="10"/>
    </row>
    <row r="13" spans="1:21" ht="60.75" customHeight="1" x14ac:dyDescent="0.25">
      <c r="A13" s="62"/>
      <c r="B13" s="872"/>
      <c r="C13" s="872"/>
      <c r="D13" s="872"/>
      <c r="E13" s="10"/>
      <c r="F13" s="10"/>
      <c r="G13" s="10"/>
      <c r="H13" s="10"/>
      <c r="I13" s="10"/>
      <c r="J13" s="10"/>
      <c r="K13" s="10"/>
      <c r="L13" s="10"/>
      <c r="M13" s="10"/>
      <c r="N13" s="10"/>
      <c r="O13" s="10"/>
      <c r="P13" s="10"/>
      <c r="Q13" s="10"/>
      <c r="R13" s="10"/>
      <c r="S13" s="10"/>
      <c r="T13" s="10"/>
      <c r="U13" s="10"/>
    </row>
    <row r="14" spans="1:21" ht="54.75" customHeight="1" x14ac:dyDescent="0.25">
      <c r="A14" s="62"/>
      <c r="B14" s="873" t="s">
        <v>686</v>
      </c>
      <c r="C14" s="873"/>
      <c r="D14" s="873"/>
      <c r="E14" s="10"/>
      <c r="F14" s="10"/>
      <c r="G14" s="10"/>
      <c r="H14" s="10"/>
      <c r="I14" s="10"/>
      <c r="J14" s="10"/>
      <c r="K14" s="10"/>
      <c r="L14" s="10"/>
      <c r="M14" s="10"/>
      <c r="N14" s="10"/>
      <c r="O14" s="10"/>
      <c r="P14" s="10"/>
      <c r="Q14" s="10"/>
      <c r="R14" s="10"/>
      <c r="S14" s="10"/>
      <c r="T14" s="10"/>
      <c r="U14" s="10"/>
    </row>
    <row r="15" spans="1:21" x14ac:dyDescent="0.25">
      <c r="A15" s="62"/>
      <c r="B15" s="62"/>
      <c r="C15" s="62" t="s">
        <v>687</v>
      </c>
      <c r="D15" s="62" t="s">
        <v>688</v>
      </c>
      <c r="E15" s="10"/>
      <c r="F15" s="10"/>
      <c r="G15" s="10"/>
      <c r="H15" s="10"/>
      <c r="I15" s="10"/>
      <c r="J15" s="10"/>
      <c r="K15" s="10"/>
      <c r="L15" s="10"/>
      <c r="M15" s="10"/>
      <c r="N15" s="10"/>
      <c r="O15" s="10"/>
      <c r="P15" s="10"/>
      <c r="Q15" s="10"/>
      <c r="R15" s="10"/>
      <c r="S15" s="10"/>
      <c r="T15" s="10"/>
      <c r="U15" s="10"/>
    </row>
    <row r="16" spans="1:21" x14ac:dyDescent="0.25">
      <c r="A16" s="62"/>
      <c r="B16" s="62"/>
      <c r="C16" s="62"/>
      <c r="D16" s="62"/>
      <c r="E16" s="10"/>
      <c r="F16" s="10"/>
      <c r="G16" s="10"/>
      <c r="H16" s="10"/>
      <c r="I16" s="10"/>
      <c r="J16" s="10"/>
      <c r="K16" s="10"/>
      <c r="L16" s="10"/>
      <c r="M16" s="10"/>
      <c r="N16" s="10"/>
      <c r="O16" s="10"/>
    </row>
    <row r="17" spans="1:15" x14ac:dyDescent="0.25">
      <c r="A17" s="62"/>
      <c r="B17" s="62"/>
      <c r="C17" s="62"/>
      <c r="D17" s="62"/>
      <c r="E17" s="10"/>
      <c r="F17" s="10"/>
      <c r="G17" s="10"/>
      <c r="H17" s="10"/>
      <c r="I17" s="10"/>
      <c r="J17" s="10"/>
      <c r="K17" s="10"/>
      <c r="L17" s="10"/>
      <c r="M17" s="10"/>
      <c r="N17" s="10"/>
      <c r="O17" s="10"/>
    </row>
    <row r="18" spans="1:15" x14ac:dyDescent="0.25">
      <c r="A18" s="62"/>
      <c r="B18" s="48"/>
      <c r="C18" s="48"/>
      <c r="D18" s="48"/>
      <c r="E18" s="10"/>
      <c r="F18" s="10"/>
      <c r="G18" s="10"/>
      <c r="H18" s="10"/>
      <c r="I18" s="10"/>
      <c r="J18" s="10"/>
      <c r="K18" s="10"/>
      <c r="L18" s="10"/>
      <c r="M18" s="10"/>
      <c r="N18" s="10"/>
      <c r="O18" s="10"/>
    </row>
    <row r="19" spans="1:15" x14ac:dyDescent="0.25">
      <c r="A19" s="62"/>
      <c r="B19" s="48"/>
      <c r="C19" s="48"/>
      <c r="D19" s="48"/>
      <c r="E19" s="10"/>
      <c r="F19" s="10"/>
      <c r="G19" s="10"/>
      <c r="H19" s="10"/>
      <c r="I19" s="10"/>
      <c r="J19" s="10"/>
      <c r="K19" s="10"/>
      <c r="L19" s="10"/>
      <c r="M19" s="10"/>
      <c r="N19" s="10"/>
      <c r="O19" s="10"/>
    </row>
    <row r="20" spans="1:15" x14ac:dyDescent="0.25">
      <c r="A20" s="62"/>
      <c r="B20" s="48"/>
      <c r="C20" s="48"/>
      <c r="D20" s="48"/>
      <c r="E20" s="10"/>
      <c r="F20" s="10"/>
      <c r="G20" s="10"/>
      <c r="H20" s="10"/>
      <c r="I20" s="10"/>
      <c r="J20" s="10"/>
      <c r="K20" s="10"/>
      <c r="L20" s="10"/>
      <c r="M20" s="10"/>
      <c r="N20" s="10"/>
      <c r="O20" s="10"/>
    </row>
    <row r="21" spans="1:15" x14ac:dyDescent="0.25">
      <c r="A21" s="62"/>
      <c r="B21" s="48"/>
      <c r="C21" s="48"/>
      <c r="D21" s="48"/>
      <c r="E21" s="10"/>
      <c r="F21" s="10"/>
      <c r="G21" s="10"/>
      <c r="H21" s="10"/>
      <c r="I21" s="10"/>
      <c r="J21" s="10"/>
      <c r="K21" s="10"/>
      <c r="L21" s="10"/>
      <c r="M21" s="10"/>
      <c r="N21" s="10"/>
      <c r="O21" s="10"/>
    </row>
    <row r="22" spans="1:15" ht="20.25" x14ac:dyDescent="0.25">
      <c r="A22" s="62"/>
      <c r="B22" s="62"/>
      <c r="C22" s="63"/>
      <c r="D22" s="63"/>
      <c r="E22" s="10"/>
      <c r="F22" s="10"/>
      <c r="G22" s="10"/>
      <c r="H22" s="10"/>
      <c r="I22" s="10"/>
      <c r="J22" s="10"/>
      <c r="K22" s="10"/>
      <c r="L22" s="10"/>
      <c r="M22" s="10"/>
      <c r="N22" s="10"/>
      <c r="O22" s="10"/>
    </row>
    <row r="23" spans="1:15" ht="20.25" x14ac:dyDescent="0.25">
      <c r="A23" s="62"/>
      <c r="B23" s="62"/>
      <c r="C23" s="63"/>
      <c r="D23" s="63"/>
      <c r="E23" s="10"/>
      <c r="F23" s="10"/>
      <c r="G23" s="10"/>
      <c r="H23" s="10"/>
      <c r="I23" s="10"/>
      <c r="J23" s="10"/>
      <c r="K23" s="10"/>
      <c r="L23" s="10"/>
      <c r="M23" s="10"/>
      <c r="N23" s="10"/>
      <c r="O23" s="10"/>
    </row>
    <row r="24" spans="1:15" ht="20.25" x14ac:dyDescent="0.25">
      <c r="A24" s="62"/>
      <c r="B24" s="62"/>
      <c r="C24" s="63"/>
      <c r="D24" s="63"/>
      <c r="E24" s="10"/>
      <c r="F24" s="10"/>
      <c r="G24" s="10"/>
      <c r="H24" s="10"/>
      <c r="I24" s="10"/>
      <c r="J24" s="10"/>
      <c r="K24" s="10"/>
      <c r="L24" s="10"/>
      <c r="M24" s="10"/>
      <c r="N24" s="10"/>
      <c r="O24" s="10"/>
    </row>
    <row r="25" spans="1:15" ht="20.25" x14ac:dyDescent="0.25">
      <c r="A25" s="62"/>
      <c r="B25" s="62"/>
      <c r="C25" s="63"/>
      <c r="D25" s="63"/>
      <c r="E25" s="10"/>
      <c r="F25" s="10"/>
      <c r="G25" s="10"/>
      <c r="H25" s="10"/>
      <c r="I25" s="10"/>
      <c r="J25" s="10"/>
      <c r="K25" s="10"/>
      <c r="L25" s="10"/>
      <c r="M25" s="10"/>
      <c r="N25" s="10"/>
      <c r="O25" s="10"/>
    </row>
    <row r="26" spans="1:15" ht="20.25" x14ac:dyDescent="0.25">
      <c r="A26" s="62"/>
      <c r="B26" s="62"/>
      <c r="C26" s="63"/>
      <c r="D26" s="63"/>
      <c r="E26" s="10"/>
      <c r="F26" s="10"/>
      <c r="G26" s="10"/>
      <c r="H26" s="10"/>
      <c r="I26" s="10"/>
      <c r="J26" s="10"/>
      <c r="K26" s="10"/>
      <c r="L26" s="10"/>
      <c r="M26" s="10"/>
      <c r="N26" s="10"/>
      <c r="O26" s="10"/>
    </row>
    <row r="27" spans="1:15" ht="20.25" x14ac:dyDescent="0.25">
      <c r="A27" s="62"/>
      <c r="B27" s="62"/>
      <c r="C27" s="63"/>
      <c r="D27" s="63"/>
      <c r="E27" s="10"/>
      <c r="F27" s="10"/>
      <c r="G27" s="10"/>
      <c r="H27" s="10"/>
      <c r="I27" s="10"/>
      <c r="J27" s="10"/>
      <c r="K27" s="10"/>
      <c r="L27" s="10"/>
      <c r="M27" s="10"/>
      <c r="N27" s="10"/>
      <c r="O27" s="10"/>
    </row>
    <row r="28" spans="1:15" ht="20.25" x14ac:dyDescent="0.25">
      <c r="A28" s="62"/>
      <c r="B28" s="62"/>
      <c r="C28" s="63"/>
      <c r="D28" s="63"/>
      <c r="E28" s="10"/>
      <c r="F28" s="10"/>
      <c r="G28" s="10"/>
      <c r="H28" s="10"/>
      <c r="I28" s="10"/>
      <c r="J28" s="10"/>
      <c r="K28" s="10"/>
      <c r="L28" s="10"/>
      <c r="M28" s="10"/>
      <c r="N28" s="10"/>
      <c r="O28" s="10"/>
    </row>
    <row r="29" spans="1:15" ht="20.25" x14ac:dyDescent="0.25">
      <c r="A29" s="62"/>
      <c r="B29" s="62"/>
      <c r="C29" s="63"/>
      <c r="D29" s="63"/>
      <c r="E29" s="10"/>
      <c r="F29" s="10"/>
      <c r="G29" s="10"/>
      <c r="H29" s="10"/>
      <c r="I29" s="10"/>
      <c r="J29" s="10"/>
      <c r="K29" s="10"/>
      <c r="L29" s="10"/>
      <c r="M29" s="10"/>
      <c r="N29" s="10"/>
      <c r="O29" s="10"/>
    </row>
    <row r="30" spans="1:15" ht="20.25" x14ac:dyDescent="0.25">
      <c r="A30" s="62"/>
      <c r="B30" s="62"/>
      <c r="C30" s="63"/>
      <c r="D30" s="63"/>
      <c r="E30" s="10"/>
      <c r="F30" s="10"/>
      <c r="G30" s="10"/>
      <c r="H30" s="10"/>
      <c r="I30" s="10"/>
      <c r="J30" s="10"/>
      <c r="K30" s="10"/>
      <c r="L30" s="10"/>
      <c r="M30" s="10"/>
      <c r="N30" s="10"/>
      <c r="O30" s="10"/>
    </row>
    <row r="31" spans="1:15" ht="20.25" x14ac:dyDescent="0.25">
      <c r="A31" s="62"/>
      <c r="B31" s="62"/>
      <c r="C31" s="63"/>
      <c r="D31" s="63"/>
      <c r="E31" s="10"/>
      <c r="F31" s="10"/>
      <c r="G31" s="10"/>
      <c r="H31" s="10"/>
      <c r="I31" s="10"/>
      <c r="J31" s="10"/>
      <c r="K31" s="10"/>
      <c r="L31" s="10"/>
      <c r="M31" s="10"/>
      <c r="N31" s="10"/>
      <c r="O31" s="10"/>
    </row>
    <row r="32" spans="1:15" ht="20.25" x14ac:dyDescent="0.25">
      <c r="A32" s="62"/>
      <c r="B32" s="62"/>
      <c r="C32" s="63"/>
      <c r="D32" s="63"/>
      <c r="E32" s="10"/>
      <c r="F32" s="10"/>
      <c r="G32" s="10"/>
      <c r="H32" s="10"/>
      <c r="I32" s="10"/>
      <c r="J32" s="10"/>
      <c r="K32" s="10"/>
      <c r="L32" s="10"/>
      <c r="M32" s="10"/>
      <c r="N32" s="10"/>
      <c r="O32" s="10"/>
    </row>
    <row r="33" spans="1:15" ht="20.25" x14ac:dyDescent="0.25">
      <c r="A33" s="62"/>
      <c r="B33" s="62"/>
      <c r="C33" s="63"/>
      <c r="D33" s="63"/>
      <c r="E33" s="10"/>
      <c r="F33" s="10"/>
      <c r="G33" s="10"/>
      <c r="H33" s="10"/>
      <c r="I33" s="10"/>
      <c r="J33" s="10"/>
      <c r="K33" s="10"/>
      <c r="L33" s="10"/>
      <c r="M33" s="10"/>
      <c r="N33" s="10"/>
      <c r="O33" s="10"/>
    </row>
    <row r="34" spans="1:15" ht="20.25" x14ac:dyDescent="0.25">
      <c r="A34" s="62"/>
      <c r="B34" s="62"/>
      <c r="C34" s="63"/>
      <c r="D34" s="63"/>
      <c r="E34" s="10"/>
      <c r="F34" s="10"/>
      <c r="G34" s="10"/>
      <c r="H34" s="10"/>
      <c r="I34" s="10"/>
      <c r="J34" s="10"/>
      <c r="K34" s="10"/>
      <c r="L34" s="10"/>
      <c r="M34" s="10"/>
      <c r="N34" s="10"/>
      <c r="O34" s="10"/>
    </row>
    <row r="35" spans="1:15" ht="20.25" x14ac:dyDescent="0.25">
      <c r="A35" s="62"/>
      <c r="B35" s="62"/>
      <c r="C35" s="63"/>
      <c r="D35" s="63"/>
      <c r="E35" s="10"/>
      <c r="F35" s="10"/>
      <c r="G35" s="10"/>
      <c r="H35" s="10"/>
      <c r="I35" s="10"/>
      <c r="J35" s="10"/>
      <c r="K35" s="10"/>
      <c r="L35" s="10"/>
      <c r="M35" s="10"/>
      <c r="N35" s="10"/>
      <c r="O35" s="10"/>
    </row>
    <row r="36" spans="1:15" ht="20.25" x14ac:dyDescent="0.25">
      <c r="A36" s="62"/>
      <c r="B36" s="62"/>
      <c r="C36" s="63"/>
      <c r="D36" s="63"/>
      <c r="E36" s="10"/>
      <c r="F36" s="10"/>
      <c r="G36" s="10"/>
      <c r="H36" s="10"/>
      <c r="I36" s="10"/>
      <c r="J36" s="10"/>
      <c r="K36" s="10"/>
      <c r="L36" s="10"/>
      <c r="M36" s="10"/>
      <c r="N36" s="10"/>
      <c r="O36" s="10"/>
    </row>
    <row r="37" spans="1:15" ht="20.25" x14ac:dyDescent="0.25">
      <c r="A37" s="62"/>
      <c r="B37" s="62"/>
      <c r="C37" s="63"/>
      <c r="D37" s="63"/>
      <c r="E37" s="10"/>
      <c r="F37" s="10"/>
      <c r="G37" s="10"/>
      <c r="H37" s="10"/>
      <c r="I37" s="10"/>
      <c r="J37" s="10"/>
      <c r="K37" s="10"/>
      <c r="L37" s="10"/>
      <c r="M37" s="10"/>
      <c r="N37" s="10"/>
      <c r="O37" s="10"/>
    </row>
    <row r="38" spans="1:15" ht="20.25" x14ac:dyDescent="0.25">
      <c r="A38" s="62"/>
      <c r="B38" s="62"/>
      <c r="C38" s="63"/>
      <c r="D38" s="63"/>
      <c r="E38" s="10"/>
      <c r="F38" s="10"/>
      <c r="G38" s="10"/>
      <c r="H38" s="10"/>
      <c r="I38" s="10"/>
      <c r="J38" s="10"/>
      <c r="K38" s="10"/>
      <c r="L38" s="10"/>
      <c r="M38" s="10"/>
      <c r="N38" s="10"/>
      <c r="O38" s="10"/>
    </row>
    <row r="39" spans="1:15" ht="20.25" x14ac:dyDescent="0.25">
      <c r="A39" s="62"/>
      <c r="B39" s="62"/>
      <c r="C39" s="63"/>
      <c r="D39" s="63"/>
      <c r="E39" s="10"/>
      <c r="F39" s="10"/>
      <c r="G39" s="10"/>
      <c r="H39" s="10"/>
      <c r="I39" s="10"/>
      <c r="J39" s="10"/>
      <c r="K39" s="10"/>
      <c r="L39" s="10"/>
      <c r="M39" s="10"/>
      <c r="N39" s="10"/>
      <c r="O39" s="10"/>
    </row>
    <row r="40" spans="1:15" ht="20.25" x14ac:dyDescent="0.25">
      <c r="A40" s="62"/>
      <c r="B40" s="62"/>
      <c r="C40" s="63"/>
      <c r="D40" s="63"/>
      <c r="E40" s="10"/>
      <c r="F40" s="10"/>
      <c r="G40" s="10"/>
      <c r="H40" s="10"/>
      <c r="I40" s="10"/>
      <c r="J40" s="10"/>
      <c r="K40" s="10"/>
      <c r="L40" s="10"/>
      <c r="M40" s="10"/>
      <c r="N40" s="10"/>
      <c r="O40" s="10"/>
    </row>
    <row r="41" spans="1:15" ht="20.25" x14ac:dyDescent="0.25">
      <c r="A41" s="62"/>
      <c r="B41" s="62"/>
      <c r="C41" s="63"/>
      <c r="D41" s="63"/>
      <c r="E41" s="10"/>
      <c r="F41" s="10"/>
      <c r="G41" s="10"/>
      <c r="H41" s="10"/>
      <c r="I41" s="10"/>
      <c r="J41" s="10"/>
      <c r="K41" s="10"/>
      <c r="L41" s="10"/>
      <c r="M41" s="10"/>
      <c r="N41" s="10"/>
      <c r="O41" s="10"/>
    </row>
    <row r="42" spans="1:15" ht="20.25" x14ac:dyDescent="0.25">
      <c r="A42" s="62"/>
      <c r="B42" s="62"/>
      <c r="C42" s="63"/>
      <c r="D42" s="63"/>
      <c r="E42" s="10"/>
      <c r="F42" s="10"/>
      <c r="G42" s="10"/>
      <c r="H42" s="10"/>
      <c r="I42" s="10"/>
      <c r="J42" s="10"/>
      <c r="K42" s="10"/>
      <c r="L42" s="10"/>
      <c r="M42" s="10"/>
      <c r="N42" s="10"/>
      <c r="O42" s="10"/>
    </row>
    <row r="43" spans="1:15" ht="20.25" x14ac:dyDescent="0.25">
      <c r="A43" s="62"/>
      <c r="B43" s="62"/>
      <c r="C43" s="63"/>
      <c r="D43" s="63"/>
      <c r="E43" s="10"/>
      <c r="F43" s="10"/>
      <c r="G43" s="10"/>
      <c r="H43" s="10"/>
      <c r="I43" s="10"/>
      <c r="J43" s="10"/>
      <c r="K43" s="10"/>
      <c r="L43" s="10"/>
      <c r="M43" s="10"/>
      <c r="N43" s="10"/>
      <c r="O43" s="10"/>
    </row>
    <row r="44" spans="1:15" ht="20.25" x14ac:dyDescent="0.25">
      <c r="A44" s="62"/>
      <c r="B44" s="62"/>
      <c r="C44" s="63"/>
      <c r="D44" s="63"/>
      <c r="E44" s="10"/>
      <c r="F44" s="10"/>
      <c r="G44" s="10"/>
      <c r="H44" s="10"/>
      <c r="I44" s="10"/>
      <c r="J44" s="10"/>
      <c r="K44" s="10"/>
      <c r="L44" s="10"/>
      <c r="M44" s="10"/>
      <c r="N44" s="10"/>
      <c r="O44" s="10"/>
    </row>
    <row r="45" spans="1:15" ht="20.25" x14ac:dyDescent="0.25">
      <c r="A45" s="62"/>
      <c r="B45" s="62"/>
      <c r="C45" s="63"/>
      <c r="D45" s="63"/>
      <c r="E45" s="10"/>
      <c r="F45" s="10"/>
      <c r="G45" s="10"/>
      <c r="H45" s="10"/>
      <c r="I45" s="10"/>
      <c r="J45" s="10"/>
      <c r="K45" s="10"/>
      <c r="L45" s="10"/>
      <c r="M45" s="10"/>
      <c r="N45" s="10"/>
      <c r="O45" s="10"/>
    </row>
    <row r="46" spans="1:15" ht="20.25" x14ac:dyDescent="0.25">
      <c r="A46" s="62"/>
      <c r="B46" s="62"/>
      <c r="C46" s="63"/>
      <c r="D46" s="63"/>
      <c r="E46" s="10"/>
      <c r="F46" s="10"/>
      <c r="G46" s="10"/>
      <c r="H46" s="10"/>
      <c r="I46" s="10"/>
      <c r="J46" s="10"/>
      <c r="K46" s="10"/>
      <c r="L46" s="10"/>
      <c r="M46" s="10"/>
      <c r="N46" s="10"/>
      <c r="O46" s="10"/>
    </row>
    <row r="47" spans="1:15" ht="20.25" x14ac:dyDescent="0.25">
      <c r="A47" s="62"/>
      <c r="B47" s="62"/>
      <c r="C47" s="63"/>
      <c r="D47" s="63"/>
      <c r="E47" s="10"/>
      <c r="F47" s="10"/>
      <c r="G47" s="10"/>
      <c r="H47" s="10"/>
      <c r="I47" s="10"/>
      <c r="J47" s="10"/>
      <c r="K47" s="10"/>
      <c r="L47" s="10"/>
      <c r="M47" s="10"/>
      <c r="N47" s="10"/>
      <c r="O47" s="10"/>
    </row>
    <row r="48" spans="1:15" ht="20.25" x14ac:dyDescent="0.25">
      <c r="A48" s="62"/>
      <c r="B48" s="62"/>
      <c r="C48" s="63"/>
      <c r="D48" s="63"/>
      <c r="E48" s="10"/>
      <c r="F48" s="10"/>
      <c r="G48" s="10"/>
      <c r="H48" s="10"/>
      <c r="I48" s="10"/>
      <c r="J48" s="10"/>
      <c r="K48" s="10"/>
      <c r="L48" s="10"/>
      <c r="M48" s="10"/>
      <c r="N48" s="10"/>
      <c r="O48" s="10"/>
    </row>
    <row r="49" spans="1:15" ht="20.25" x14ac:dyDescent="0.25">
      <c r="A49" s="62"/>
      <c r="B49" s="62"/>
      <c r="C49" s="63"/>
      <c r="D49" s="63"/>
      <c r="E49" s="10"/>
      <c r="F49" s="10"/>
      <c r="G49" s="10"/>
      <c r="H49" s="10"/>
      <c r="I49" s="10"/>
      <c r="J49" s="10"/>
      <c r="K49" s="10"/>
      <c r="L49" s="10"/>
      <c r="M49" s="10"/>
      <c r="N49" s="10"/>
      <c r="O49" s="10"/>
    </row>
    <row r="50" spans="1:15" ht="20.25" x14ac:dyDescent="0.25">
      <c r="A50" s="62"/>
      <c r="B50" s="62"/>
      <c r="C50" s="63"/>
      <c r="D50" s="63"/>
      <c r="E50" s="10"/>
      <c r="F50" s="10"/>
      <c r="G50" s="10"/>
      <c r="H50" s="10"/>
      <c r="I50" s="10"/>
      <c r="J50" s="10"/>
      <c r="K50" s="10"/>
      <c r="L50" s="10"/>
      <c r="M50" s="10"/>
      <c r="N50" s="10"/>
      <c r="O50" s="10"/>
    </row>
    <row r="51" spans="1:15" ht="20.25" x14ac:dyDescent="0.25">
      <c r="A51" s="62"/>
      <c r="B51" s="62"/>
      <c r="C51" s="63"/>
      <c r="D51" s="63"/>
      <c r="E51" s="10"/>
      <c r="F51" s="10"/>
      <c r="G51" s="10"/>
      <c r="H51" s="10"/>
      <c r="I51" s="10"/>
      <c r="J51" s="10"/>
      <c r="K51" s="10"/>
      <c r="L51" s="10"/>
      <c r="M51" s="10"/>
      <c r="N51" s="10"/>
      <c r="O51" s="10"/>
    </row>
    <row r="52" spans="1:15" ht="20.25" x14ac:dyDescent="0.25">
      <c r="A52" s="62"/>
      <c r="B52" s="65"/>
      <c r="C52" s="66"/>
      <c r="D52" s="66"/>
    </row>
    <row r="53" spans="1:15" ht="20.25" x14ac:dyDescent="0.25">
      <c r="A53" s="62"/>
      <c r="B53" s="65"/>
      <c r="C53" s="66"/>
      <c r="D53" s="66"/>
    </row>
    <row r="54" spans="1:15" ht="20.25" x14ac:dyDescent="0.25">
      <c r="A54" s="62"/>
      <c r="B54" s="65"/>
      <c r="C54" s="66"/>
      <c r="D54" s="66"/>
    </row>
    <row r="55" spans="1:15" ht="20.25" x14ac:dyDescent="0.25">
      <c r="A55" s="62"/>
      <c r="B55" s="65"/>
      <c r="C55" s="66"/>
      <c r="D55" s="66"/>
    </row>
    <row r="56" spans="1:15" ht="20.25" x14ac:dyDescent="0.25">
      <c r="A56" s="62"/>
      <c r="B56" s="65"/>
      <c r="C56" s="66"/>
      <c r="D56" s="66"/>
    </row>
    <row r="57" spans="1:15" ht="20.25" x14ac:dyDescent="0.25">
      <c r="A57" s="62"/>
      <c r="B57" s="65"/>
      <c r="C57" s="66"/>
      <c r="D57" s="66"/>
    </row>
    <row r="58" spans="1:15" ht="20.25" x14ac:dyDescent="0.25">
      <c r="A58" s="62"/>
      <c r="B58" s="65"/>
      <c r="C58" s="66"/>
      <c r="D58" s="66"/>
    </row>
    <row r="59" spans="1:15" ht="20.25" x14ac:dyDescent="0.25">
      <c r="A59" s="62"/>
      <c r="B59" s="65"/>
      <c r="C59" s="66"/>
      <c r="D59" s="66"/>
    </row>
    <row r="60" spans="1:15" ht="20.25" x14ac:dyDescent="0.25">
      <c r="A60" s="62"/>
      <c r="B60" s="65"/>
      <c r="C60" s="66"/>
      <c r="D60" s="66"/>
    </row>
    <row r="61" spans="1:15" ht="20.25" x14ac:dyDescent="0.25">
      <c r="A61" s="62"/>
      <c r="B61" s="65"/>
      <c r="C61" s="66"/>
      <c r="D61" s="66"/>
    </row>
    <row r="62" spans="1:15" ht="20.25" x14ac:dyDescent="0.25">
      <c r="A62" s="62"/>
      <c r="B62" s="65"/>
      <c r="C62" s="66"/>
      <c r="D62" s="66"/>
    </row>
    <row r="63" spans="1:15" ht="20.25" x14ac:dyDescent="0.25">
      <c r="A63" s="62"/>
      <c r="B63" s="65"/>
      <c r="C63" s="66"/>
      <c r="D63" s="66"/>
    </row>
    <row r="64" spans="1:15" ht="20.25" x14ac:dyDescent="0.25">
      <c r="A64" s="62"/>
      <c r="B64" s="65"/>
      <c r="C64" s="66"/>
      <c r="D64" s="66"/>
    </row>
    <row r="65" spans="1:4" ht="20.25" x14ac:dyDescent="0.25">
      <c r="A65" s="62"/>
      <c r="B65" s="65"/>
      <c r="C65" s="66"/>
      <c r="D65" s="66"/>
    </row>
    <row r="66" spans="1:4" ht="20.25" x14ac:dyDescent="0.25">
      <c r="A66" s="62"/>
      <c r="B66" s="65"/>
      <c r="C66" s="66"/>
      <c r="D66" s="66"/>
    </row>
    <row r="67" spans="1:4" ht="20.25" x14ac:dyDescent="0.25">
      <c r="A67" s="62"/>
      <c r="B67" s="65"/>
      <c r="C67" s="66"/>
      <c r="D67" s="66"/>
    </row>
    <row r="68" spans="1:4" ht="20.25" x14ac:dyDescent="0.25">
      <c r="A68" s="62"/>
      <c r="B68" s="65"/>
      <c r="C68" s="66"/>
      <c r="D68" s="66"/>
    </row>
    <row r="69" spans="1:4" ht="20.25" x14ac:dyDescent="0.25">
      <c r="A69" s="62"/>
      <c r="B69" s="65"/>
      <c r="C69" s="66"/>
      <c r="D69" s="66"/>
    </row>
    <row r="70" spans="1:4" ht="20.25" x14ac:dyDescent="0.25">
      <c r="A70" s="62"/>
      <c r="B70" s="65"/>
      <c r="C70" s="66"/>
      <c r="D70" s="66"/>
    </row>
    <row r="71" spans="1:4" ht="20.25" x14ac:dyDescent="0.25">
      <c r="A71" s="62"/>
      <c r="B71" s="65"/>
      <c r="C71" s="66"/>
      <c r="D71" s="66"/>
    </row>
    <row r="72" spans="1:4" ht="20.25" x14ac:dyDescent="0.25">
      <c r="A72" s="62"/>
      <c r="B72" s="65"/>
      <c r="C72" s="66"/>
      <c r="D72" s="66"/>
    </row>
    <row r="73" spans="1:4" ht="20.25" x14ac:dyDescent="0.25">
      <c r="A73" s="62"/>
      <c r="B73" s="65"/>
      <c r="C73" s="66"/>
      <c r="D73" s="66"/>
    </row>
    <row r="74" spans="1:4" ht="20.25" x14ac:dyDescent="0.25">
      <c r="A74" s="62"/>
      <c r="B74" s="65"/>
      <c r="C74" s="66"/>
      <c r="D74" s="66"/>
    </row>
    <row r="75" spans="1:4" ht="20.25" x14ac:dyDescent="0.25">
      <c r="A75" s="62"/>
      <c r="B75" s="65"/>
      <c r="C75" s="66"/>
      <c r="D75" s="66"/>
    </row>
    <row r="76" spans="1:4" ht="20.25" x14ac:dyDescent="0.25">
      <c r="A76" s="62"/>
      <c r="B76" s="65"/>
      <c r="C76" s="66"/>
      <c r="D76" s="66"/>
    </row>
    <row r="77" spans="1:4" ht="20.25" x14ac:dyDescent="0.25">
      <c r="A77" s="62"/>
      <c r="B77" s="65"/>
      <c r="C77" s="66"/>
      <c r="D77" s="66"/>
    </row>
    <row r="78" spans="1:4" ht="20.25" x14ac:dyDescent="0.25">
      <c r="A78" s="62"/>
      <c r="B78" s="65"/>
      <c r="C78" s="66"/>
      <c r="D78" s="66"/>
    </row>
    <row r="79" spans="1:4" ht="20.25" x14ac:dyDescent="0.25">
      <c r="A79" s="62"/>
      <c r="B79" s="65"/>
      <c r="C79" s="66"/>
      <c r="D79" s="66"/>
    </row>
    <row r="80" spans="1:4" ht="20.25" x14ac:dyDescent="0.25">
      <c r="A80" s="62"/>
      <c r="B80" s="65"/>
      <c r="C80" s="66"/>
      <c r="D80" s="66"/>
    </row>
    <row r="81" spans="1:4" ht="20.25" x14ac:dyDescent="0.25">
      <c r="A81" s="62"/>
      <c r="B81" s="65"/>
      <c r="C81" s="66"/>
      <c r="D81" s="66"/>
    </row>
    <row r="82" spans="1:4" ht="20.25" x14ac:dyDescent="0.25">
      <c r="A82" s="62"/>
      <c r="B82" s="65"/>
      <c r="C82" s="66"/>
      <c r="D82" s="66"/>
    </row>
    <row r="83" spans="1:4" ht="20.25" x14ac:dyDescent="0.25">
      <c r="A83" s="62"/>
      <c r="B83" s="65"/>
      <c r="C83" s="66"/>
      <c r="D83" s="66"/>
    </row>
    <row r="84" spans="1:4" ht="20.25" x14ac:dyDescent="0.25">
      <c r="A84" s="62"/>
      <c r="B84" s="65"/>
      <c r="C84" s="66"/>
      <c r="D84" s="66"/>
    </row>
    <row r="85" spans="1:4" ht="20.25" x14ac:dyDescent="0.25">
      <c r="A85" s="62"/>
      <c r="B85" s="65"/>
      <c r="C85" s="66"/>
      <c r="D85" s="66"/>
    </row>
    <row r="86" spans="1:4" ht="20.25" x14ac:dyDescent="0.25">
      <c r="A86" s="62"/>
      <c r="B86" s="65"/>
      <c r="C86" s="66"/>
      <c r="D86" s="66"/>
    </row>
    <row r="87" spans="1:4" ht="20.25" x14ac:dyDescent="0.25">
      <c r="A87" s="62"/>
      <c r="B87" s="65"/>
      <c r="C87" s="66"/>
      <c r="D87" s="66"/>
    </row>
    <row r="88" spans="1:4" ht="20.25" x14ac:dyDescent="0.25">
      <c r="A88" s="62"/>
      <c r="B88" s="65"/>
      <c r="C88" s="66"/>
      <c r="D88" s="66"/>
    </row>
    <row r="89" spans="1:4" ht="20.25" x14ac:dyDescent="0.25">
      <c r="A89" s="62"/>
      <c r="B89" s="65"/>
      <c r="C89" s="66"/>
      <c r="D89" s="66"/>
    </row>
    <row r="90" spans="1:4" ht="20.25" x14ac:dyDescent="0.25">
      <c r="A90" s="62"/>
      <c r="B90" s="65"/>
      <c r="C90" s="66"/>
      <c r="D90" s="66"/>
    </row>
    <row r="91" spans="1:4" ht="20.25" x14ac:dyDescent="0.25">
      <c r="A91" s="62"/>
      <c r="B91" s="65"/>
      <c r="C91" s="66"/>
      <c r="D91" s="66"/>
    </row>
    <row r="92" spans="1:4" ht="20.25" x14ac:dyDescent="0.25">
      <c r="A92" s="62"/>
      <c r="B92" s="65"/>
      <c r="C92" s="66"/>
      <c r="D92" s="66"/>
    </row>
    <row r="93" spans="1:4" ht="20.25" x14ac:dyDescent="0.25">
      <c r="A93" s="62"/>
      <c r="B93" s="65"/>
      <c r="C93" s="66"/>
      <c r="D93" s="66"/>
    </row>
    <row r="94" spans="1:4" ht="20.25" x14ac:dyDescent="0.25">
      <c r="A94" s="62"/>
      <c r="B94" s="65"/>
      <c r="C94" s="66"/>
      <c r="D94" s="66"/>
    </row>
    <row r="95" spans="1:4" ht="20.25" x14ac:dyDescent="0.25">
      <c r="A95" s="62"/>
      <c r="B95" s="65"/>
      <c r="C95" s="66"/>
      <c r="D95" s="66"/>
    </row>
    <row r="96" spans="1:4" ht="20.25" x14ac:dyDescent="0.25">
      <c r="A96" s="62"/>
      <c r="B96" s="65"/>
      <c r="C96" s="66"/>
      <c r="D96" s="66"/>
    </row>
    <row r="97" spans="1:4" ht="20.25" x14ac:dyDescent="0.25">
      <c r="A97" s="62"/>
      <c r="B97" s="65"/>
      <c r="C97" s="66"/>
      <c r="D97" s="66"/>
    </row>
    <row r="98" spans="1:4" ht="20.25" x14ac:dyDescent="0.25">
      <c r="A98" s="62"/>
      <c r="B98" s="65"/>
      <c r="C98" s="66"/>
      <c r="D98" s="66"/>
    </row>
    <row r="99" spans="1:4" ht="20.25" x14ac:dyDescent="0.25">
      <c r="A99" s="62"/>
      <c r="B99" s="65"/>
      <c r="C99" s="66"/>
      <c r="D99" s="66"/>
    </row>
    <row r="100" spans="1:4" ht="20.25" x14ac:dyDescent="0.25">
      <c r="A100" s="62"/>
      <c r="B100" s="65"/>
      <c r="C100" s="66"/>
      <c r="D100" s="66"/>
    </row>
    <row r="101" spans="1:4" ht="20.25" x14ac:dyDescent="0.25">
      <c r="A101" s="62"/>
      <c r="B101" s="65"/>
      <c r="C101" s="66"/>
      <c r="D101" s="66"/>
    </row>
    <row r="102" spans="1:4" ht="20.25" x14ac:dyDescent="0.25">
      <c r="A102" s="62"/>
      <c r="B102" s="65"/>
      <c r="C102" s="66"/>
      <c r="D102" s="66"/>
    </row>
    <row r="103" spans="1:4" ht="20.25" x14ac:dyDescent="0.25">
      <c r="A103" s="62"/>
      <c r="B103" s="65"/>
      <c r="C103" s="66"/>
      <c r="D103" s="66"/>
    </row>
    <row r="104" spans="1:4" ht="20.25" x14ac:dyDescent="0.25">
      <c r="A104" s="62"/>
      <c r="B104" s="65"/>
      <c r="C104" s="66"/>
      <c r="D104" s="66"/>
    </row>
    <row r="105" spans="1:4" ht="20.25" x14ac:dyDescent="0.25">
      <c r="A105" s="62"/>
      <c r="B105" s="65"/>
      <c r="C105" s="66"/>
      <c r="D105" s="66"/>
    </row>
    <row r="106" spans="1:4" ht="20.25" x14ac:dyDescent="0.25">
      <c r="A106" s="62"/>
      <c r="B106" s="65"/>
      <c r="C106" s="66"/>
      <c r="D106" s="66"/>
    </row>
    <row r="107" spans="1:4" ht="20.25" x14ac:dyDescent="0.25">
      <c r="A107" s="62"/>
      <c r="B107" s="65"/>
      <c r="C107" s="66"/>
      <c r="D107" s="66"/>
    </row>
    <row r="108" spans="1:4" ht="20.25" x14ac:dyDescent="0.25">
      <c r="A108" s="62"/>
      <c r="B108" s="65"/>
      <c r="C108" s="66"/>
      <c r="D108" s="66"/>
    </row>
    <row r="109" spans="1:4" ht="20.25" x14ac:dyDescent="0.25">
      <c r="A109" s="62"/>
      <c r="B109" s="65"/>
      <c r="C109" s="66"/>
      <c r="D109" s="66"/>
    </row>
    <row r="110" spans="1:4" ht="20.25" x14ac:dyDescent="0.25">
      <c r="A110" s="62"/>
      <c r="B110" s="65"/>
      <c r="C110" s="66"/>
      <c r="D110" s="66"/>
    </row>
    <row r="111" spans="1:4" ht="20.25" x14ac:dyDescent="0.25">
      <c r="A111" s="62"/>
      <c r="B111" s="65"/>
      <c r="C111" s="66"/>
      <c r="D111" s="66"/>
    </row>
    <row r="112" spans="1:4" ht="20.25" x14ac:dyDescent="0.25">
      <c r="A112" s="62"/>
      <c r="B112" s="65"/>
      <c r="C112" s="66"/>
      <c r="D112" s="66"/>
    </row>
    <row r="113" spans="1:4" ht="20.25" x14ac:dyDescent="0.25">
      <c r="A113" s="62"/>
      <c r="B113" s="65"/>
      <c r="C113" s="66"/>
      <c r="D113" s="66"/>
    </row>
    <row r="114" spans="1:4" ht="20.25" x14ac:dyDescent="0.25">
      <c r="A114" s="62"/>
      <c r="B114" s="65"/>
      <c r="C114" s="66"/>
      <c r="D114" s="66"/>
    </row>
    <row r="115" spans="1:4" ht="20.25" x14ac:dyDescent="0.25">
      <c r="A115" s="62"/>
      <c r="B115" s="65"/>
      <c r="C115" s="66"/>
      <c r="D115" s="66"/>
    </row>
    <row r="116" spans="1:4" ht="20.25" x14ac:dyDescent="0.25">
      <c r="A116" s="62"/>
      <c r="B116" s="65"/>
      <c r="C116" s="66"/>
      <c r="D116" s="66"/>
    </row>
    <row r="117" spans="1:4" ht="20.25" x14ac:dyDescent="0.25">
      <c r="A117" s="62"/>
      <c r="B117" s="65"/>
      <c r="C117" s="66"/>
      <c r="D117" s="66"/>
    </row>
    <row r="118" spans="1:4" ht="20.25" x14ac:dyDescent="0.25">
      <c r="A118" s="62"/>
      <c r="B118" s="65"/>
      <c r="C118" s="66"/>
      <c r="D118" s="66"/>
    </row>
    <row r="119" spans="1:4" ht="20.25" x14ac:dyDescent="0.25">
      <c r="A119" s="62"/>
      <c r="B119" s="65"/>
      <c r="C119" s="66"/>
      <c r="D119" s="66"/>
    </row>
    <row r="120" spans="1:4" ht="20.25" x14ac:dyDescent="0.25">
      <c r="A120" s="62"/>
      <c r="B120" s="65"/>
      <c r="C120" s="66"/>
      <c r="D120" s="66"/>
    </row>
    <row r="121" spans="1:4" ht="20.25" x14ac:dyDescent="0.25">
      <c r="A121" s="62"/>
      <c r="B121" s="65"/>
      <c r="C121" s="66"/>
      <c r="D121" s="66"/>
    </row>
    <row r="122" spans="1:4" ht="20.25" x14ac:dyDescent="0.25">
      <c r="A122" s="62"/>
      <c r="B122" s="65"/>
      <c r="C122" s="66"/>
      <c r="D122" s="66"/>
    </row>
    <row r="123" spans="1:4" ht="20.25" x14ac:dyDescent="0.25">
      <c r="A123" s="62"/>
      <c r="B123" s="65"/>
      <c r="C123" s="66"/>
      <c r="D123" s="66"/>
    </row>
    <row r="124" spans="1:4" ht="20.25" x14ac:dyDescent="0.25">
      <c r="A124" s="62"/>
      <c r="B124" s="65"/>
      <c r="C124" s="66"/>
      <c r="D124" s="66"/>
    </row>
    <row r="125" spans="1:4" ht="20.25" x14ac:dyDescent="0.25">
      <c r="A125" s="62"/>
      <c r="B125" s="65"/>
      <c r="C125" s="66"/>
      <c r="D125" s="66"/>
    </row>
    <row r="126" spans="1:4" ht="20.25" x14ac:dyDescent="0.25">
      <c r="A126" s="62"/>
      <c r="B126" s="65"/>
      <c r="C126" s="66"/>
      <c r="D126" s="66"/>
    </row>
    <row r="127" spans="1:4" ht="20.25" x14ac:dyDescent="0.25">
      <c r="A127" s="62"/>
      <c r="B127" s="65"/>
      <c r="C127" s="66"/>
      <c r="D127" s="66"/>
    </row>
    <row r="128" spans="1:4" ht="20.25" x14ac:dyDescent="0.25">
      <c r="A128" s="62"/>
      <c r="B128" s="65"/>
      <c r="C128" s="66"/>
      <c r="D128" s="66"/>
    </row>
    <row r="129" spans="1:4" ht="20.25" x14ac:dyDescent="0.25">
      <c r="A129" s="62"/>
      <c r="B129" s="65"/>
      <c r="C129" s="66"/>
      <c r="D129" s="66"/>
    </row>
    <row r="130" spans="1:4" ht="20.25" x14ac:dyDescent="0.25">
      <c r="A130" s="62"/>
      <c r="B130" s="65"/>
      <c r="C130" s="66"/>
      <c r="D130" s="66"/>
    </row>
    <row r="131" spans="1:4" ht="20.25" x14ac:dyDescent="0.25">
      <c r="A131" s="62"/>
      <c r="B131" s="65"/>
      <c r="C131" s="66"/>
      <c r="D131" s="66"/>
    </row>
    <row r="132" spans="1:4" ht="20.25" x14ac:dyDescent="0.25">
      <c r="A132" s="62"/>
      <c r="B132" s="65"/>
      <c r="C132" s="66"/>
      <c r="D132" s="66"/>
    </row>
    <row r="133" spans="1:4" ht="20.25" x14ac:dyDescent="0.25">
      <c r="A133" s="62"/>
      <c r="B133" s="65"/>
      <c r="C133" s="66"/>
      <c r="D133" s="66"/>
    </row>
    <row r="134" spans="1:4" ht="20.25" x14ac:dyDescent="0.25">
      <c r="A134" s="62"/>
      <c r="B134" s="65"/>
      <c r="C134" s="66"/>
      <c r="D134" s="66"/>
    </row>
    <row r="135" spans="1:4" ht="20.25" x14ac:dyDescent="0.25">
      <c r="A135" s="62"/>
      <c r="B135" s="65"/>
      <c r="C135" s="66"/>
      <c r="D135" s="66"/>
    </row>
    <row r="136" spans="1:4" ht="20.25" x14ac:dyDescent="0.25">
      <c r="A136" s="62"/>
      <c r="B136" s="65"/>
      <c r="C136" s="66"/>
      <c r="D136" s="66"/>
    </row>
    <row r="137" spans="1:4" ht="20.25" x14ac:dyDescent="0.25">
      <c r="A137" s="62"/>
      <c r="B137" s="65"/>
      <c r="C137" s="66"/>
      <c r="D137" s="66"/>
    </row>
    <row r="138" spans="1:4" ht="20.25" x14ac:dyDescent="0.25">
      <c r="A138" s="62"/>
      <c r="B138" s="65"/>
      <c r="C138" s="66"/>
      <c r="D138" s="66"/>
    </row>
    <row r="139" spans="1:4" ht="20.25" x14ac:dyDescent="0.25">
      <c r="A139" s="62"/>
      <c r="B139" s="65"/>
      <c r="C139" s="66"/>
      <c r="D139" s="66"/>
    </row>
    <row r="140" spans="1:4" ht="20.25" x14ac:dyDescent="0.25">
      <c r="A140" s="62"/>
      <c r="B140" s="65"/>
      <c r="C140" s="66"/>
      <c r="D140" s="66"/>
    </row>
    <row r="141" spans="1:4" ht="20.25" x14ac:dyDescent="0.25">
      <c r="A141" s="62"/>
      <c r="B141" s="65"/>
      <c r="C141" s="66"/>
      <c r="D141" s="66"/>
    </row>
    <row r="142" spans="1:4" ht="20.25" x14ac:dyDescent="0.25">
      <c r="A142" s="62"/>
      <c r="B142" s="65"/>
      <c r="C142" s="66"/>
      <c r="D142" s="66"/>
    </row>
    <row r="143" spans="1:4" ht="20.25" x14ac:dyDescent="0.25">
      <c r="A143" s="62"/>
      <c r="B143" s="65"/>
      <c r="C143" s="66"/>
      <c r="D143" s="66"/>
    </row>
    <row r="144" spans="1:4" ht="20.25" x14ac:dyDescent="0.25">
      <c r="A144" s="62"/>
      <c r="B144" s="65"/>
      <c r="C144" s="66"/>
      <c r="D144" s="66"/>
    </row>
    <row r="145" spans="1:4" ht="20.25" x14ac:dyDescent="0.25">
      <c r="A145" s="62"/>
      <c r="B145" s="65"/>
      <c r="C145" s="66"/>
      <c r="D145" s="66"/>
    </row>
    <row r="146" spans="1:4" ht="20.25" x14ac:dyDescent="0.25">
      <c r="A146" s="62"/>
      <c r="B146" s="65"/>
      <c r="C146" s="66"/>
      <c r="D146" s="66"/>
    </row>
    <row r="147" spans="1:4" ht="20.25" x14ac:dyDescent="0.25">
      <c r="A147" s="62"/>
      <c r="B147" s="65"/>
      <c r="C147" s="66"/>
      <c r="D147" s="66"/>
    </row>
    <row r="148" spans="1:4" ht="20.25" x14ac:dyDescent="0.25">
      <c r="A148" s="62"/>
      <c r="B148" s="65"/>
      <c r="C148" s="66"/>
      <c r="D148" s="66"/>
    </row>
    <row r="149" spans="1:4" ht="20.25" x14ac:dyDescent="0.25">
      <c r="A149" s="62"/>
      <c r="B149" s="65"/>
      <c r="C149" s="66"/>
      <c r="D149" s="66"/>
    </row>
    <row r="150" spans="1:4" ht="20.25" x14ac:dyDescent="0.25">
      <c r="A150" s="62"/>
      <c r="B150" s="65"/>
      <c r="C150" s="66"/>
      <c r="D150" s="66"/>
    </row>
    <row r="151" spans="1:4" ht="20.25" x14ac:dyDescent="0.25">
      <c r="A151" s="62"/>
      <c r="B151" s="65"/>
      <c r="C151" s="66"/>
      <c r="D151" s="66"/>
    </row>
    <row r="152" spans="1:4" ht="20.25" x14ac:dyDescent="0.25">
      <c r="A152" s="62"/>
      <c r="B152" s="65"/>
      <c r="C152" s="66"/>
      <c r="D152" s="66"/>
    </row>
    <row r="153" spans="1:4" ht="20.25" x14ac:dyDescent="0.25">
      <c r="A153" s="62"/>
      <c r="B153" s="65"/>
      <c r="C153" s="66"/>
      <c r="D153" s="66"/>
    </row>
    <row r="154" spans="1:4" ht="20.25" x14ac:dyDescent="0.25">
      <c r="A154" s="62"/>
      <c r="B154" s="65"/>
      <c r="C154" s="66"/>
      <c r="D154" s="66"/>
    </row>
    <row r="155" spans="1:4" ht="20.25" x14ac:dyDescent="0.25">
      <c r="A155" s="62"/>
      <c r="B155" s="65"/>
      <c r="C155" s="66"/>
      <c r="D155" s="66"/>
    </row>
    <row r="156" spans="1:4" ht="20.25" x14ac:dyDescent="0.25">
      <c r="A156" s="62"/>
      <c r="B156" s="65"/>
      <c r="C156" s="66"/>
      <c r="D156" s="66"/>
    </row>
    <row r="157" spans="1:4" ht="20.25" x14ac:dyDescent="0.25">
      <c r="A157" s="62"/>
      <c r="B157" s="65"/>
      <c r="C157" s="66"/>
      <c r="D157" s="66"/>
    </row>
    <row r="158" spans="1:4" ht="20.25" x14ac:dyDescent="0.25">
      <c r="A158" s="62"/>
      <c r="B158" s="65"/>
      <c r="C158" s="66"/>
      <c r="D158" s="66"/>
    </row>
    <row r="159" spans="1:4" ht="20.25" x14ac:dyDescent="0.25">
      <c r="A159" s="62"/>
      <c r="B159" s="65"/>
      <c r="C159" s="66"/>
      <c r="D159" s="66"/>
    </row>
    <row r="160" spans="1:4" ht="20.25" x14ac:dyDescent="0.25">
      <c r="A160" s="62"/>
      <c r="B160" s="65"/>
      <c r="C160" s="66"/>
      <c r="D160" s="66"/>
    </row>
    <row r="161" spans="1:4" ht="20.25" x14ac:dyDescent="0.25">
      <c r="A161" s="62"/>
      <c r="B161" s="65"/>
      <c r="C161" s="66"/>
      <c r="D161" s="66"/>
    </row>
    <row r="162" spans="1:4" ht="20.25" x14ac:dyDescent="0.25">
      <c r="A162" s="62"/>
      <c r="B162" s="65"/>
      <c r="C162" s="66"/>
      <c r="D162" s="66"/>
    </row>
    <row r="163" spans="1:4" ht="20.25" x14ac:dyDescent="0.25">
      <c r="A163" s="62"/>
      <c r="B163" s="65"/>
      <c r="C163" s="66"/>
      <c r="D163" s="66"/>
    </row>
    <row r="164" spans="1:4" ht="20.25" x14ac:dyDescent="0.25">
      <c r="A164" s="62"/>
      <c r="B164" s="65"/>
      <c r="C164" s="66"/>
      <c r="D164" s="66"/>
    </row>
    <row r="165" spans="1:4" ht="20.25" x14ac:dyDescent="0.25">
      <c r="A165" s="62"/>
      <c r="B165" s="65"/>
      <c r="C165" s="66"/>
      <c r="D165" s="66"/>
    </row>
    <row r="166" spans="1:4" ht="20.25" x14ac:dyDescent="0.25">
      <c r="A166" s="62"/>
      <c r="B166" s="65"/>
      <c r="C166" s="66"/>
      <c r="D166" s="66"/>
    </row>
    <row r="167" spans="1:4" ht="20.25" x14ac:dyDescent="0.25">
      <c r="A167" s="62"/>
      <c r="B167" s="65"/>
      <c r="C167" s="66"/>
      <c r="D167" s="66"/>
    </row>
    <row r="168" spans="1:4" ht="20.25" x14ac:dyDescent="0.25">
      <c r="A168" s="62"/>
      <c r="B168" s="65"/>
      <c r="C168" s="66"/>
      <c r="D168" s="66"/>
    </row>
    <row r="169" spans="1:4" ht="20.25" x14ac:dyDescent="0.25">
      <c r="A169" s="62"/>
      <c r="B169" s="65"/>
      <c r="C169" s="66"/>
      <c r="D169" s="66"/>
    </row>
    <row r="170" spans="1:4" ht="20.25" x14ac:dyDescent="0.25">
      <c r="A170" s="62"/>
      <c r="B170" s="65"/>
      <c r="C170" s="66"/>
      <c r="D170" s="66"/>
    </row>
    <row r="171" spans="1:4" ht="20.25" x14ac:dyDescent="0.25">
      <c r="A171" s="62"/>
      <c r="B171" s="65"/>
      <c r="C171" s="66"/>
      <c r="D171" s="66"/>
    </row>
    <row r="172" spans="1:4" ht="20.25" x14ac:dyDescent="0.25">
      <c r="A172" s="62"/>
      <c r="B172" s="65"/>
      <c r="C172" s="66"/>
      <c r="D172" s="66"/>
    </row>
    <row r="173" spans="1:4" ht="20.25" x14ac:dyDescent="0.25">
      <c r="A173" s="62"/>
      <c r="B173" s="65"/>
      <c r="C173" s="66"/>
      <c r="D173" s="66"/>
    </row>
    <row r="174" spans="1:4" ht="20.25" x14ac:dyDescent="0.25">
      <c r="A174" s="62"/>
      <c r="B174" s="65"/>
      <c r="C174" s="66"/>
      <c r="D174" s="66"/>
    </row>
    <row r="175" spans="1:4" ht="20.25" x14ac:dyDescent="0.25">
      <c r="A175" s="62"/>
      <c r="B175" s="65"/>
      <c r="C175" s="66"/>
      <c r="D175" s="66"/>
    </row>
    <row r="176" spans="1:4" ht="20.25" x14ac:dyDescent="0.25">
      <c r="A176" s="62"/>
      <c r="B176" s="65"/>
      <c r="C176" s="66"/>
      <c r="D176" s="66"/>
    </row>
    <row r="177" spans="1:4" ht="20.25" x14ac:dyDescent="0.25">
      <c r="A177" s="62"/>
      <c r="B177" s="65"/>
      <c r="C177" s="66"/>
      <c r="D177" s="66"/>
    </row>
    <row r="178" spans="1:4" ht="20.25" x14ac:dyDescent="0.25">
      <c r="A178" s="62"/>
      <c r="B178" s="65"/>
      <c r="C178" s="66"/>
      <c r="D178" s="66"/>
    </row>
    <row r="179" spans="1:4" ht="20.25" x14ac:dyDescent="0.25">
      <c r="A179" s="62"/>
      <c r="B179" s="65"/>
      <c r="C179" s="66"/>
      <c r="D179" s="66"/>
    </row>
    <row r="180" spans="1:4" ht="20.25" x14ac:dyDescent="0.25">
      <c r="A180" s="62"/>
      <c r="B180" s="65"/>
      <c r="C180" s="66"/>
      <c r="D180" s="66"/>
    </row>
    <row r="181" spans="1:4" ht="20.25" x14ac:dyDescent="0.25">
      <c r="A181" s="62"/>
      <c r="B181" s="65"/>
      <c r="C181" s="66"/>
      <c r="D181" s="66"/>
    </row>
    <row r="182" spans="1:4" ht="20.25" x14ac:dyDescent="0.25">
      <c r="A182" s="62"/>
      <c r="B182" s="65"/>
      <c r="C182" s="66"/>
      <c r="D182" s="66"/>
    </row>
    <row r="183" spans="1:4" ht="20.25" x14ac:dyDescent="0.25">
      <c r="A183" s="62"/>
      <c r="B183" s="65"/>
      <c r="C183" s="66"/>
      <c r="D183" s="66"/>
    </row>
    <row r="184" spans="1:4" ht="20.25" x14ac:dyDescent="0.25">
      <c r="A184" s="62"/>
      <c r="B184" s="65"/>
      <c r="C184" s="66"/>
      <c r="D184" s="66"/>
    </row>
    <row r="185" spans="1:4" ht="20.25" x14ac:dyDescent="0.25">
      <c r="A185" s="62"/>
      <c r="B185" s="65"/>
      <c r="C185" s="66"/>
      <c r="D185" s="66"/>
    </row>
    <row r="186" spans="1:4" ht="20.25" x14ac:dyDescent="0.25">
      <c r="A186" s="62"/>
      <c r="B186" s="65"/>
      <c r="C186" s="66"/>
      <c r="D186" s="66"/>
    </row>
    <row r="187" spans="1:4" ht="20.25" x14ac:dyDescent="0.25">
      <c r="A187" s="62"/>
      <c r="B187" s="65"/>
      <c r="C187" s="66"/>
      <c r="D187" s="66"/>
    </row>
    <row r="188" spans="1:4" ht="20.25" x14ac:dyDescent="0.25">
      <c r="A188" s="62"/>
      <c r="B188" s="65"/>
      <c r="C188" s="66"/>
      <c r="D188" s="66"/>
    </row>
    <row r="189" spans="1:4" ht="20.25" x14ac:dyDescent="0.25">
      <c r="A189" s="62"/>
      <c r="B189" s="65"/>
      <c r="C189" s="66"/>
      <c r="D189" s="66"/>
    </row>
    <row r="190" spans="1:4" ht="20.25" x14ac:dyDescent="0.25">
      <c r="A190" s="62"/>
      <c r="B190" s="65"/>
      <c r="C190" s="66"/>
      <c r="D190" s="66"/>
    </row>
    <row r="191" spans="1:4" ht="20.25" x14ac:dyDescent="0.25">
      <c r="A191" s="62"/>
      <c r="B191" s="65"/>
      <c r="C191" s="66"/>
      <c r="D191" s="66"/>
    </row>
    <row r="192" spans="1:4" ht="20.25" x14ac:dyDescent="0.25">
      <c r="A192" s="62"/>
      <c r="B192" s="65"/>
      <c r="C192" s="66"/>
      <c r="D192" s="66"/>
    </row>
    <row r="193" spans="1:4" ht="20.25" x14ac:dyDescent="0.25">
      <c r="A193" s="62"/>
      <c r="B193" s="65"/>
      <c r="C193" s="66"/>
      <c r="D193" s="66"/>
    </row>
    <row r="194" spans="1:4" ht="20.25" x14ac:dyDescent="0.25">
      <c r="A194" s="62"/>
      <c r="B194" s="65"/>
      <c r="C194" s="66"/>
      <c r="D194" s="66"/>
    </row>
    <row r="195" spans="1:4" ht="20.25" x14ac:dyDescent="0.25">
      <c r="A195" s="62"/>
      <c r="B195" s="65"/>
      <c r="C195" s="66"/>
      <c r="D195" s="66"/>
    </row>
    <row r="196" spans="1:4" ht="20.25" x14ac:dyDescent="0.25">
      <c r="A196" s="62"/>
      <c r="B196" s="65"/>
      <c r="C196" s="66"/>
      <c r="D196" s="66"/>
    </row>
    <row r="197" spans="1:4" ht="20.25" x14ac:dyDescent="0.25">
      <c r="A197" s="62"/>
      <c r="B197" s="65"/>
      <c r="C197" s="66"/>
      <c r="D197" s="66"/>
    </row>
    <row r="198" spans="1:4" ht="20.25" x14ac:dyDescent="0.25">
      <c r="A198" s="62"/>
      <c r="B198" s="65"/>
      <c r="C198" s="66"/>
      <c r="D198" s="66"/>
    </row>
    <row r="199" spans="1:4" ht="20.25" x14ac:dyDescent="0.25">
      <c r="A199" s="62"/>
      <c r="B199" s="65"/>
      <c r="C199" s="66"/>
      <c r="D199" s="66"/>
    </row>
    <row r="200" spans="1:4" ht="20.25" x14ac:dyDescent="0.25">
      <c r="A200" s="62"/>
      <c r="B200" s="65"/>
      <c r="C200" s="66"/>
      <c r="D200" s="66"/>
    </row>
    <row r="201" spans="1:4" ht="20.25" x14ac:dyDescent="0.25">
      <c r="A201" s="62"/>
      <c r="B201" s="65"/>
      <c r="C201" s="66"/>
      <c r="D201" s="66"/>
    </row>
    <row r="202" spans="1:4" ht="20.25" x14ac:dyDescent="0.25">
      <c r="A202" s="62"/>
      <c r="B202" s="65"/>
      <c r="C202" s="66"/>
      <c r="D202" s="66"/>
    </row>
    <row r="203" spans="1:4" ht="20.25" x14ac:dyDescent="0.25">
      <c r="A203" s="62"/>
      <c r="B203" s="65"/>
      <c r="C203" s="66"/>
      <c r="D203" s="66"/>
    </row>
    <row r="204" spans="1:4" ht="20.25" x14ac:dyDescent="0.25">
      <c r="A204" s="62"/>
      <c r="B204" s="65"/>
      <c r="C204" s="66"/>
      <c r="D204" s="66"/>
    </row>
    <row r="205" spans="1:4" ht="20.25" x14ac:dyDescent="0.25">
      <c r="A205" s="62"/>
      <c r="B205" s="65"/>
      <c r="C205" s="66"/>
      <c r="D205" s="66"/>
    </row>
    <row r="206" spans="1:4" ht="20.25" x14ac:dyDescent="0.25">
      <c r="A206" s="62"/>
      <c r="B206" s="65"/>
      <c r="C206" s="66"/>
      <c r="D206" s="66"/>
    </row>
    <row r="207" spans="1:4" ht="20.25" x14ac:dyDescent="0.25">
      <c r="A207" s="62"/>
      <c r="B207" s="65"/>
      <c r="C207" s="66"/>
      <c r="D207" s="66"/>
    </row>
    <row r="208" spans="1:4" x14ac:dyDescent="0.25">
      <c r="A208" s="10"/>
      <c r="B208" s="65"/>
      <c r="C208" s="65"/>
      <c r="D208" s="65"/>
    </row>
    <row r="209" spans="1:8" ht="20.25" x14ac:dyDescent="0.25">
      <c r="A209" s="10"/>
      <c r="B209" s="67" t="s">
        <v>689</v>
      </c>
      <c r="C209" s="67" t="s">
        <v>690</v>
      </c>
      <c r="D209" t="s">
        <v>689</v>
      </c>
      <c r="E209" t="s">
        <v>690</v>
      </c>
    </row>
    <row r="210" spans="1:8" ht="21" x14ac:dyDescent="0.35">
      <c r="A210" s="10"/>
      <c r="B210" s="68" t="s">
        <v>691</v>
      </c>
      <c r="C210" s="68" t="s">
        <v>692</v>
      </c>
      <c r="D210" t="s">
        <v>691</v>
      </c>
      <c r="F210" t="str">
        <f>IF(NOT(ISBLANK(D210)),D210,IF(NOT(ISBLANK(E210)),"     "&amp;E210,FALSE))</f>
        <v>Afectación Económica o presupuestal</v>
      </c>
      <c r="G210" t="s">
        <v>691</v>
      </c>
      <c r="H210" t="str">
        <f>IF(NOT(ISERROR(MATCH(G210,_xlfn.ANCHORARRAY(B221),0))),F223&amp;"Por favor no seleccionar los criterios de impacto",G210)</f>
        <v>❌Por favor no seleccionar los criterios de impacto</v>
      </c>
    </row>
    <row r="211" spans="1:8" ht="21" x14ac:dyDescent="0.35">
      <c r="A211" s="10"/>
      <c r="B211" s="68" t="s">
        <v>691</v>
      </c>
      <c r="C211" s="68" t="s">
        <v>675</v>
      </c>
      <c r="E211" t="s">
        <v>692</v>
      </c>
      <c r="F211" t="str">
        <f t="shared" ref="F211:F221" si="0">IF(NOT(ISBLANK(D211)),D211,IF(NOT(ISBLANK(E211)),"     "&amp;E211,FALSE))</f>
        <v xml:space="preserve">     Afectación menor a 10 SMLMV .</v>
      </c>
    </row>
    <row r="212" spans="1:8" ht="21" x14ac:dyDescent="0.35">
      <c r="A212" s="10"/>
      <c r="B212" s="68" t="s">
        <v>691</v>
      </c>
      <c r="C212" s="68" t="s">
        <v>677</v>
      </c>
      <c r="E212" t="s">
        <v>675</v>
      </c>
      <c r="F212" t="str">
        <f t="shared" si="0"/>
        <v xml:space="preserve">     Entre 10 y 50 SMLMV </v>
      </c>
    </row>
    <row r="213" spans="1:8" ht="21" x14ac:dyDescent="0.35">
      <c r="A213" s="10"/>
      <c r="B213" s="68" t="s">
        <v>691</v>
      </c>
      <c r="C213" s="68" t="s">
        <v>679</v>
      </c>
      <c r="E213" t="s">
        <v>677</v>
      </c>
      <c r="F213" t="str">
        <f t="shared" si="0"/>
        <v xml:space="preserve">     Entre 50 y 100 SMLMV </v>
      </c>
    </row>
    <row r="214" spans="1:8" ht="21" x14ac:dyDescent="0.35">
      <c r="A214" s="10"/>
      <c r="B214" s="68" t="s">
        <v>691</v>
      </c>
      <c r="C214" s="68" t="s">
        <v>683</v>
      </c>
      <c r="E214" t="s">
        <v>679</v>
      </c>
      <c r="F214" t="str">
        <f t="shared" si="0"/>
        <v xml:space="preserve">     Entre 100 y 500 SMLMV </v>
      </c>
    </row>
    <row r="215" spans="1:8" ht="21" x14ac:dyDescent="0.35">
      <c r="A215" s="10"/>
      <c r="B215" s="68" t="s">
        <v>670</v>
      </c>
      <c r="C215" s="68" t="s">
        <v>547</v>
      </c>
      <c r="E215" t="s">
        <v>683</v>
      </c>
      <c r="F215" t="str">
        <f t="shared" si="0"/>
        <v xml:space="preserve">     Mayor a 500 SMLMV </v>
      </c>
    </row>
    <row r="216" spans="1:8" ht="21" x14ac:dyDescent="0.35">
      <c r="A216" s="10"/>
      <c r="B216" s="68" t="s">
        <v>670</v>
      </c>
      <c r="C216" s="68" t="s">
        <v>498</v>
      </c>
      <c r="D216" t="s">
        <v>670</v>
      </c>
      <c r="F216" t="str">
        <f t="shared" si="0"/>
        <v>Pérdida Reputacional</v>
      </c>
    </row>
    <row r="217" spans="1:8" ht="21" x14ac:dyDescent="0.35">
      <c r="A217" s="10"/>
      <c r="B217" s="68" t="s">
        <v>670</v>
      </c>
      <c r="C217" s="68" t="s">
        <v>527</v>
      </c>
      <c r="E217" t="s">
        <v>547</v>
      </c>
      <c r="F217" t="str">
        <f t="shared" si="0"/>
        <v xml:space="preserve">     El riesgo afecta la imagen de alguna área de la organización</v>
      </c>
    </row>
    <row r="218" spans="1:8" ht="21" x14ac:dyDescent="0.35">
      <c r="A218" s="10"/>
      <c r="B218" s="68" t="s">
        <v>670</v>
      </c>
      <c r="C218" s="68" t="s">
        <v>680</v>
      </c>
      <c r="E218" t="s">
        <v>498</v>
      </c>
      <c r="F218" t="str">
        <f t="shared" si="0"/>
        <v xml:space="preserve">     El riesgo afecta la imagen de la entidad internamente, de conocimiento general, nivel interno, de junta dircetiva y accionistas y/o de provedores</v>
      </c>
    </row>
    <row r="219" spans="1:8" ht="21" x14ac:dyDescent="0.35">
      <c r="A219" s="10"/>
      <c r="B219" s="68" t="s">
        <v>670</v>
      </c>
      <c r="C219" s="68" t="s">
        <v>463</v>
      </c>
      <c r="E219" t="s">
        <v>527</v>
      </c>
      <c r="F219" t="str">
        <f t="shared" si="0"/>
        <v xml:space="preserve">     El riesgo afecta la imagen de la entidad con algunos usuarios de relevancia frente al logro de los objetivos</v>
      </c>
    </row>
    <row r="220" spans="1:8" x14ac:dyDescent="0.25">
      <c r="A220" s="10"/>
      <c r="B220" s="69"/>
      <c r="C220" s="69"/>
      <c r="E220" t="s">
        <v>680</v>
      </c>
      <c r="F220" t="str">
        <f t="shared" si="0"/>
        <v xml:space="preserve">     El riesgo afecta la imagen de de la entidad con efecto publicitario sostenido a nivel de sector administrativo, nivel departamental o municipal</v>
      </c>
    </row>
    <row r="221" spans="1:8" x14ac:dyDescent="0.25">
      <c r="A221" s="10"/>
      <c r="B221" s="69" t="str">
        <f t="array" ref="B221:B223">_xlfn.UNIQUE(Tabla1[[#All],[Criterios]])</f>
        <v>Criterios</v>
      </c>
      <c r="C221" s="69"/>
      <c r="E221" t="s">
        <v>463</v>
      </c>
      <c r="F221" t="str">
        <f t="shared" si="0"/>
        <v xml:space="preserve">     El riesgo afecta la imagen de la entidad a nivel nacional, con efecto publicitarios sostenible a nivel país</v>
      </c>
    </row>
    <row r="222" spans="1:8" x14ac:dyDescent="0.25">
      <c r="A222" s="10"/>
      <c r="B222" s="69" t="str">
        <v>Afectación Económica o presupuestal</v>
      </c>
      <c r="C222" s="69"/>
    </row>
    <row r="223" spans="1:8" x14ac:dyDescent="0.25">
      <c r="B223" s="69" t="str">
        <v>Pérdida Reputacional</v>
      </c>
      <c r="C223" s="69"/>
      <c r="F223" s="70" t="s">
        <v>693</v>
      </c>
    </row>
    <row r="224" spans="1:8" x14ac:dyDescent="0.25">
      <c r="B224" s="71"/>
      <c r="C224" s="71"/>
      <c r="F224" s="70" t="s">
        <v>694</v>
      </c>
    </row>
    <row r="225" spans="2:4" x14ac:dyDescent="0.25">
      <c r="B225" s="71"/>
      <c r="C225" s="71"/>
    </row>
    <row r="226" spans="2:4" x14ac:dyDescent="0.25">
      <c r="B226" s="71"/>
      <c r="C226" s="71"/>
    </row>
    <row r="227" spans="2:4" x14ac:dyDescent="0.25">
      <c r="B227" s="71"/>
      <c r="C227" s="71"/>
      <c r="D227" s="71"/>
    </row>
    <row r="228" spans="2:4" x14ac:dyDescent="0.25">
      <c r="B228" s="71"/>
      <c r="C228" s="71"/>
      <c r="D228" s="71"/>
    </row>
    <row r="229" spans="2:4" x14ac:dyDescent="0.25">
      <c r="B229" s="71"/>
      <c r="C229" s="71"/>
      <c r="D229" s="71"/>
    </row>
    <row r="230" spans="2:4" x14ac:dyDescent="0.25">
      <c r="B230" s="71"/>
      <c r="C230" s="71"/>
      <c r="D230" s="71"/>
    </row>
    <row r="231" spans="2:4" x14ac:dyDescent="0.25">
      <c r="B231" s="71"/>
      <c r="C231" s="71"/>
      <c r="D231" s="71"/>
    </row>
    <row r="232" spans="2:4" x14ac:dyDescent="0.25">
      <c r="B232" s="71"/>
      <c r="C232" s="71"/>
      <c r="D232" s="71"/>
    </row>
  </sheetData>
  <mergeCells count="4">
    <mergeCell ref="B1:D1"/>
    <mergeCell ref="B11:D11"/>
    <mergeCell ref="B12:D13"/>
    <mergeCell ref="B14:D14"/>
  </mergeCells>
  <dataValidations count="1">
    <dataValidation type="list" allowBlank="1" showInputMessage="1" showErrorMessage="1" sqref="G210" xr:uid="{AB7C9CDC-C88A-435C-A904-1EBD946CDB2D}">
      <formula1>$F$210:$F$221</formula1>
    </dataValidation>
  </dataValidations>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6E491-E9D6-450B-8B3E-12BA0230C834}">
  <dimension ref="B2:M29"/>
  <sheetViews>
    <sheetView workbookViewId="0">
      <selection activeCell="G14" sqref="G14"/>
    </sheetView>
  </sheetViews>
  <sheetFormatPr baseColWidth="10" defaultColWidth="11.42578125" defaultRowHeight="15" x14ac:dyDescent="0.25"/>
  <cols>
    <col min="3" max="3" width="23" customWidth="1"/>
    <col min="4" max="4" width="25.5703125" customWidth="1"/>
    <col min="5" max="5" width="14.7109375" customWidth="1"/>
    <col min="7" max="7" width="24.7109375" customWidth="1"/>
  </cols>
  <sheetData>
    <row r="2" spans="2:13" x14ac:dyDescent="0.25">
      <c r="B2" s="880" t="s">
        <v>695</v>
      </c>
      <c r="C2" s="880"/>
      <c r="D2" s="880"/>
      <c r="E2" s="880"/>
      <c r="F2" s="880"/>
      <c r="G2" s="880"/>
      <c r="I2" s="168" t="s">
        <v>696</v>
      </c>
    </row>
    <row r="3" spans="2:13" x14ac:dyDescent="0.25">
      <c r="B3" s="880" t="s">
        <v>697</v>
      </c>
      <c r="C3" s="880"/>
      <c r="D3" s="880"/>
      <c r="E3" s="880" t="s">
        <v>698</v>
      </c>
      <c r="F3" s="880"/>
      <c r="G3" s="72" t="s">
        <v>451</v>
      </c>
    </row>
    <row r="4" spans="2:13" ht="45.75" customHeight="1" x14ac:dyDescent="0.25">
      <c r="B4" s="881" t="s">
        <v>699</v>
      </c>
      <c r="C4" s="882" t="s">
        <v>700</v>
      </c>
      <c r="D4" s="180" t="s">
        <v>701</v>
      </c>
      <c r="E4" s="883" t="s">
        <v>702</v>
      </c>
      <c r="F4" s="884"/>
      <c r="G4" s="181">
        <v>0.25</v>
      </c>
      <c r="I4" s="887"/>
      <c r="J4" s="887"/>
      <c r="K4" s="887"/>
      <c r="L4" s="887"/>
      <c r="M4" s="169"/>
    </row>
    <row r="5" spans="2:13" ht="78.75" customHeight="1" x14ac:dyDescent="0.25">
      <c r="B5" s="881"/>
      <c r="C5" s="882"/>
      <c r="D5" s="34" t="s">
        <v>703</v>
      </c>
      <c r="E5" s="885" t="s">
        <v>704</v>
      </c>
      <c r="F5" s="886"/>
      <c r="G5" s="13">
        <v>0.15</v>
      </c>
      <c r="I5" s="170"/>
      <c r="J5" s="888"/>
      <c r="K5" s="171"/>
      <c r="L5" s="172"/>
      <c r="M5" s="173"/>
    </row>
    <row r="6" spans="2:13" ht="84.75" customHeight="1" x14ac:dyDescent="0.25">
      <c r="B6" s="881"/>
      <c r="C6" s="882"/>
      <c r="D6" s="34" t="s">
        <v>705</v>
      </c>
      <c r="E6" s="885" t="s">
        <v>706</v>
      </c>
      <c r="F6" s="886"/>
      <c r="G6" s="13">
        <v>0.1</v>
      </c>
      <c r="I6" s="171"/>
      <c r="J6" s="888"/>
      <c r="K6" s="171"/>
      <c r="L6" s="171"/>
      <c r="M6" s="171"/>
    </row>
    <row r="7" spans="2:13" ht="123" customHeight="1" x14ac:dyDescent="0.25">
      <c r="B7" s="881"/>
      <c r="C7" s="882" t="s">
        <v>420</v>
      </c>
      <c r="D7" s="34" t="s">
        <v>707</v>
      </c>
      <c r="E7" s="885" t="s">
        <v>708</v>
      </c>
      <c r="F7" s="886"/>
      <c r="G7" s="13">
        <v>0.25</v>
      </c>
      <c r="I7" s="172"/>
      <c r="J7" s="888"/>
      <c r="K7" s="171"/>
      <c r="L7" s="171"/>
      <c r="M7" s="171"/>
    </row>
    <row r="8" spans="2:13" ht="74.25" customHeight="1" x14ac:dyDescent="0.25">
      <c r="B8" s="881"/>
      <c r="C8" s="882"/>
      <c r="D8" s="34" t="s">
        <v>709</v>
      </c>
      <c r="E8" s="885" t="s">
        <v>710</v>
      </c>
      <c r="F8" s="886"/>
      <c r="G8" s="13">
        <v>0.15</v>
      </c>
      <c r="I8" s="172"/>
      <c r="J8" s="889"/>
      <c r="K8" s="171"/>
      <c r="L8" s="171"/>
      <c r="M8" s="171"/>
    </row>
    <row r="9" spans="2:13" x14ac:dyDescent="0.25">
      <c r="B9" s="1"/>
      <c r="C9" s="1"/>
      <c r="D9" s="1"/>
      <c r="E9" s="1"/>
      <c r="F9" s="1"/>
      <c r="G9" s="1"/>
      <c r="I9" s="172"/>
      <c r="J9" s="889"/>
      <c r="K9" s="171"/>
      <c r="L9" s="172"/>
      <c r="M9" s="173"/>
    </row>
    <row r="10" spans="2:13" x14ac:dyDescent="0.25">
      <c r="B10" s="1"/>
      <c r="C10" s="1"/>
      <c r="D10" s="1"/>
      <c r="E10" s="1"/>
      <c r="F10" s="1"/>
      <c r="G10" s="1"/>
      <c r="I10" s="171"/>
      <c r="J10" s="889"/>
      <c r="K10" s="174"/>
      <c r="L10" s="172"/>
      <c r="M10" s="171"/>
    </row>
    <row r="11" spans="2:13" ht="15.75" x14ac:dyDescent="0.25">
      <c r="B11" s="874" t="s">
        <v>711</v>
      </c>
      <c r="C11" s="874"/>
      <c r="D11" s="874"/>
      <c r="E11" s="874"/>
      <c r="F11" s="874"/>
      <c r="G11" s="874"/>
      <c r="I11" s="171"/>
      <c r="J11" s="889"/>
      <c r="K11" s="172"/>
      <c r="L11" s="171"/>
      <c r="M11" s="171"/>
    </row>
    <row r="12" spans="2:13" x14ac:dyDescent="0.25">
      <c r="B12" s="875" t="s">
        <v>712</v>
      </c>
      <c r="C12" s="876"/>
      <c r="D12" s="876"/>
      <c r="E12" s="876"/>
      <c r="F12" s="876"/>
      <c r="G12" s="876"/>
      <c r="I12" s="172"/>
      <c r="J12" s="888"/>
      <c r="K12" s="171"/>
      <c r="L12" s="172"/>
      <c r="M12" s="171"/>
    </row>
    <row r="13" spans="2:13" x14ac:dyDescent="0.25">
      <c r="B13" s="14" t="s">
        <v>713</v>
      </c>
      <c r="C13" s="877" t="s">
        <v>714</v>
      </c>
      <c r="D13" s="877"/>
      <c r="E13" s="878" t="s">
        <v>715</v>
      </c>
      <c r="F13" s="879"/>
      <c r="G13" s="35" t="s">
        <v>716</v>
      </c>
      <c r="I13" s="171"/>
      <c r="J13" s="888"/>
      <c r="K13" s="171"/>
      <c r="L13" s="171"/>
      <c r="M13" s="171"/>
    </row>
    <row r="14" spans="2:13" ht="52.5" customHeight="1" x14ac:dyDescent="0.25">
      <c r="B14" s="2"/>
      <c r="C14" s="8" t="s">
        <v>717</v>
      </c>
      <c r="D14" s="15">
        <v>0.6</v>
      </c>
      <c r="E14" s="8" t="s">
        <v>718</v>
      </c>
      <c r="F14" s="15">
        <v>0.4</v>
      </c>
      <c r="G14" s="8" t="s">
        <v>719</v>
      </c>
      <c r="I14" s="175"/>
      <c r="J14" s="888"/>
      <c r="K14" s="172"/>
      <c r="L14" s="172"/>
      <c r="M14" s="171"/>
    </row>
    <row r="15" spans="2:13" ht="36" x14ac:dyDescent="0.25">
      <c r="B15" s="2"/>
      <c r="C15" s="8" t="s">
        <v>720</v>
      </c>
      <c r="D15" s="15">
        <v>0.36</v>
      </c>
      <c r="E15" s="8" t="s">
        <v>721</v>
      </c>
      <c r="F15" s="15">
        <v>0.3</v>
      </c>
      <c r="G15" s="8" t="s">
        <v>722</v>
      </c>
      <c r="I15" s="175"/>
      <c r="J15" s="888"/>
      <c r="K15" s="171"/>
      <c r="L15" s="171"/>
      <c r="M15" s="171"/>
    </row>
    <row r="16" spans="2:13" ht="39.75" customHeight="1" x14ac:dyDescent="0.25">
      <c r="B16" s="2"/>
      <c r="C16" s="16" t="s">
        <v>723</v>
      </c>
      <c r="D16" s="17">
        <v>0.252</v>
      </c>
      <c r="E16" s="1"/>
      <c r="F16" s="8"/>
      <c r="G16" s="8"/>
      <c r="I16" s="170"/>
      <c r="J16" s="171"/>
      <c r="K16" s="171"/>
      <c r="L16" s="171"/>
      <c r="M16" s="176"/>
    </row>
    <row r="17" spans="2:13" x14ac:dyDescent="0.25">
      <c r="B17" s="2"/>
      <c r="C17" s="8" t="s">
        <v>413</v>
      </c>
      <c r="D17" s="15">
        <v>0.8</v>
      </c>
      <c r="E17" s="8"/>
      <c r="F17" s="8"/>
      <c r="G17" s="8"/>
      <c r="I17" s="170"/>
      <c r="J17" s="888"/>
      <c r="K17" s="171"/>
      <c r="L17" s="171"/>
      <c r="M17" s="171"/>
    </row>
    <row r="18" spans="2:13" ht="24" x14ac:dyDescent="0.25">
      <c r="B18" s="2"/>
      <c r="C18" s="8" t="s">
        <v>724</v>
      </c>
      <c r="D18" s="8" t="s">
        <v>725</v>
      </c>
      <c r="E18" s="8" t="s">
        <v>725</v>
      </c>
      <c r="F18" s="8" t="s">
        <v>725</v>
      </c>
      <c r="G18" s="8" t="s">
        <v>725</v>
      </c>
      <c r="I18" s="171"/>
      <c r="J18" s="888"/>
      <c r="K18" s="171"/>
      <c r="L18" s="172"/>
      <c r="M18" s="173"/>
    </row>
    <row r="19" spans="2:13" ht="39.75" customHeight="1" x14ac:dyDescent="0.25">
      <c r="B19" s="2"/>
      <c r="C19" s="16" t="s">
        <v>726</v>
      </c>
      <c r="D19" s="18">
        <v>0.8</v>
      </c>
      <c r="E19" s="8"/>
      <c r="F19" s="8"/>
      <c r="G19" s="8"/>
      <c r="I19" s="177"/>
      <c r="J19" s="888"/>
      <c r="K19" s="171"/>
      <c r="L19" s="171"/>
      <c r="M19" s="171"/>
    </row>
    <row r="20" spans="2:13" x14ac:dyDescent="0.25">
      <c r="I20" s="171"/>
      <c r="J20" s="889"/>
      <c r="K20" s="171"/>
      <c r="L20" s="171"/>
      <c r="M20" s="171"/>
    </row>
    <row r="21" spans="2:13" x14ac:dyDescent="0.25">
      <c r="I21" s="171"/>
      <c r="J21" s="889"/>
      <c r="K21" s="171"/>
      <c r="L21" s="172"/>
      <c r="M21" s="173"/>
    </row>
    <row r="22" spans="2:13" x14ac:dyDescent="0.25">
      <c r="I22" s="178"/>
      <c r="J22" s="889"/>
      <c r="K22" s="174"/>
      <c r="L22" s="172"/>
      <c r="M22" s="171"/>
    </row>
    <row r="23" spans="2:13" x14ac:dyDescent="0.25">
      <c r="I23" s="178"/>
      <c r="J23" s="889"/>
      <c r="K23" s="172"/>
      <c r="L23" s="171"/>
      <c r="M23" s="171"/>
    </row>
    <row r="24" spans="2:13" x14ac:dyDescent="0.25">
      <c r="I24" s="178"/>
      <c r="J24" s="888"/>
      <c r="K24" s="171"/>
      <c r="L24" s="172"/>
      <c r="M24" s="171"/>
    </row>
    <row r="25" spans="2:13" x14ac:dyDescent="0.25">
      <c r="I25" s="178"/>
      <c r="J25" s="888"/>
      <c r="K25" s="171"/>
      <c r="L25" s="171"/>
      <c r="M25" s="171"/>
    </row>
    <row r="26" spans="2:13" ht="25.5" customHeight="1" x14ac:dyDescent="0.25">
      <c r="I26" s="890"/>
      <c r="J26" s="890"/>
      <c r="K26" s="179"/>
      <c r="L26" s="179"/>
      <c r="M26" s="169"/>
    </row>
    <row r="27" spans="2:13" ht="99" customHeight="1" x14ac:dyDescent="0.25">
      <c r="I27" s="888"/>
      <c r="J27" s="888"/>
      <c r="K27" s="172"/>
      <c r="L27" s="172"/>
      <c r="M27" s="171"/>
    </row>
    <row r="28" spans="2:13" x14ac:dyDescent="0.25">
      <c r="I28" s="888"/>
      <c r="J28" s="888"/>
      <c r="K28" s="171"/>
      <c r="L28" s="171"/>
      <c r="M28" s="171"/>
    </row>
    <row r="29" spans="2:13" x14ac:dyDescent="0.25">
      <c r="I29" s="170"/>
      <c r="J29" s="171"/>
      <c r="K29" s="171"/>
      <c r="L29" s="171"/>
      <c r="M29" s="176"/>
    </row>
  </sheetData>
  <mergeCells count="28">
    <mergeCell ref="I26:J26"/>
    <mergeCell ref="I27:I28"/>
    <mergeCell ref="J27:J28"/>
    <mergeCell ref="J14:J15"/>
    <mergeCell ref="J17:J19"/>
    <mergeCell ref="J20:J21"/>
    <mergeCell ref="J22:J23"/>
    <mergeCell ref="J24:J25"/>
    <mergeCell ref="I4:L4"/>
    <mergeCell ref="J5:J7"/>
    <mergeCell ref="J8:J9"/>
    <mergeCell ref="J10:J11"/>
    <mergeCell ref="J12:J13"/>
    <mergeCell ref="B11:G11"/>
    <mergeCell ref="B12:G12"/>
    <mergeCell ref="C13:D13"/>
    <mergeCell ref="E13:F13"/>
    <mergeCell ref="B2:G2"/>
    <mergeCell ref="B3:D3"/>
    <mergeCell ref="E3:F3"/>
    <mergeCell ref="B4:B8"/>
    <mergeCell ref="C4:C6"/>
    <mergeCell ref="E4:F4"/>
    <mergeCell ref="E5:F5"/>
    <mergeCell ref="E6:F6"/>
    <mergeCell ref="C7:C8"/>
    <mergeCell ref="E7:F7"/>
    <mergeCell ref="E8:F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31856603FC0A348AA0219C8782AFC9B" ma:contentTypeVersion="8" ma:contentTypeDescription="Crear nuevo documento." ma:contentTypeScope="" ma:versionID="be5e10023bebc11268a6297d803433d2">
  <xsd:schema xmlns:xsd="http://www.w3.org/2001/XMLSchema" xmlns:xs="http://www.w3.org/2001/XMLSchema" xmlns:p="http://schemas.microsoft.com/office/2006/metadata/properties" xmlns:ns3="645d21ac-163d-4f0f-b545-2056ff85ee71" targetNamespace="http://schemas.microsoft.com/office/2006/metadata/properties" ma:root="true" ma:fieldsID="c855f4cfc831d96c8d6db1ed8e812216" ns3:_="">
    <xsd:import namespace="645d21ac-163d-4f0f-b545-2056ff85ee7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5d21ac-163d-4f0f-b545-2056ff85ee7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F3D5A5-FB59-4DBD-9BFD-8AA8DE2BFE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5d21ac-163d-4f0f-b545-2056ff85ee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658895-2D59-405F-846F-32D8F2C61AD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BE43515-3927-4A2D-95E2-934EE5F89E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Instructivo</vt:lpstr>
      <vt:lpstr> Análisis de Contexto 2023</vt:lpstr>
      <vt:lpstr> Clasificación riegos 2023</vt:lpstr>
      <vt:lpstr>MAPA DE RIESGOS</vt:lpstr>
      <vt:lpstr>Matriz Calor Inherente</vt:lpstr>
      <vt:lpstr>Matriz Calor Residual</vt:lpstr>
      <vt:lpstr>Tabla Probabilidad</vt:lpstr>
      <vt:lpstr>Tabla Impacto</vt:lpstr>
      <vt:lpstr>Tabla Valoración de Controles</vt:lpstr>
      <vt:lpstr>TABLA RIESGOS CORRUPCIÓN</vt:lpstr>
      <vt:lpstr>Procesos susceptibles  corrupci</vt:lpstr>
      <vt:lpstr>RIESGOS SEGURIDAD INFORMACIÓN</vt:lpstr>
      <vt:lpstr>TRATAMIENTO </vt:lpstr>
      <vt:lpstr>riesgos auditoria interna</vt:lpstr>
      <vt:lpstr>'MAPA DE RIESGOS'!_Hlk32322058</vt:lpstr>
      <vt:lpstr>'MAPA DE RIESGOS'!_Hlk32850002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Servidor</dc:creator>
  <cp:keywords/>
  <dc:description/>
  <cp:lastModifiedBy>Calidad Planeación BPP</cp:lastModifiedBy>
  <cp:revision/>
  <dcterms:created xsi:type="dcterms:W3CDTF">2014-07-22T14:01:05Z</dcterms:created>
  <dcterms:modified xsi:type="dcterms:W3CDTF">2023-08-03T16:16:27Z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0x010100B31856603FC0A348AA0219C8782AFC9B</vt:lpwstr>
  </property>
</Properties>
</file>